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Z:\森林山村多面的機能発揮対策事業\2023\15 R5様式\報告\"/>
    </mc:Choice>
  </mc:AlternateContent>
  <xr:revisionPtr revIDLastSave="0" documentId="13_ncr:1_{D6685A7D-703F-451B-8E22-D3710E8DA497}" xr6:coauthVersionLast="47" xr6:coauthVersionMax="47" xr10:uidLastSave="{00000000-0000-0000-0000-000000000000}"/>
  <bookViews>
    <workbookView xWindow="-120" yWindow="-120" windowWidth="20730" windowHeight="11160" tabRatio="878" xr2:uid="{00000000-000D-0000-FFFF-FFFF00000000}"/>
  </bookViews>
  <sheets>
    <sheet name="活動記録兼作業写真整理帳 " sheetId="33" r:id="rId1"/>
    <sheet name="別添_作業写真整理帳" sheetId="31" r:id="rId2"/>
    <sheet name="様式第17号_金銭出納簿" sheetId="19" r:id="rId3"/>
    <sheet name="領NO.〇" sheetId="29" r:id="rId4"/>
    <sheet name="人権費支給台帳" sheetId="28" r:id="rId5"/>
    <sheet name="借上げ費台帳" sheetId="30" r:id="rId6"/>
  </sheets>
  <definedNames>
    <definedName name="_xlnm.Print_Area" localSheetId="0">'活動記録兼作業写真整理帳 '!$A$1:$F$36</definedName>
    <definedName name="_xlnm.Print_Area" localSheetId="4">人権費支給台帳!$A$1:$Q$41</definedName>
    <definedName name="_xlnm.Print_Area" localSheetId="1">別添_作業写真整理帳!$A$1:$L$26</definedName>
    <definedName name="_xlnm.Print_Area" localSheetId="2">様式第17号_金銭出納簿!$A$1:$M$54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30" l="1"/>
  <c r="E46" i="30"/>
  <c r="F44" i="30"/>
  <c r="E44" i="30"/>
  <c r="F42" i="30"/>
  <c r="E42" i="30"/>
  <c r="E40" i="30"/>
  <c r="F38" i="30"/>
  <c r="E38" i="30"/>
  <c r="F36" i="30"/>
  <c r="E36" i="30"/>
  <c r="J31" i="30"/>
  <c r="I31" i="30"/>
  <c r="H31" i="30"/>
  <c r="G31" i="30"/>
  <c r="F31" i="30"/>
  <c r="E31" i="30"/>
  <c r="D31" i="30"/>
  <c r="C31" i="30"/>
  <c r="F40" i="30" s="1"/>
  <c r="J30" i="30"/>
  <c r="I30" i="30"/>
  <c r="H30" i="30"/>
  <c r="F30" i="30"/>
  <c r="E30" i="30"/>
  <c r="D30" i="30"/>
  <c r="C30" i="30"/>
  <c r="J27" i="30"/>
  <c r="I27" i="30"/>
  <c r="H27" i="30"/>
  <c r="F27" i="30"/>
  <c r="E27" i="30"/>
  <c r="D27" i="30"/>
  <c r="C27" i="30"/>
  <c r="J24" i="30"/>
  <c r="I24" i="30"/>
  <c r="H24" i="30"/>
  <c r="F24" i="30"/>
  <c r="E24" i="30"/>
  <c r="D24" i="30"/>
  <c r="C24" i="30"/>
  <c r="J21" i="30"/>
  <c r="I21" i="30"/>
  <c r="H21" i="30"/>
  <c r="F21" i="30"/>
  <c r="E21" i="30"/>
  <c r="D21" i="30"/>
  <c r="C21" i="30"/>
  <c r="J18" i="30"/>
  <c r="I18" i="30"/>
  <c r="H18" i="30"/>
  <c r="F18" i="30"/>
  <c r="E18" i="30"/>
  <c r="D18" i="30"/>
  <c r="C18" i="30"/>
  <c r="K15" i="30"/>
  <c r="K14" i="30"/>
  <c r="K13" i="30"/>
  <c r="K12" i="30"/>
  <c r="K11" i="30"/>
  <c r="K10" i="30"/>
  <c r="K9" i="30"/>
  <c r="K22" i="28"/>
  <c r="K19" i="28"/>
  <c r="K16" i="28"/>
  <c r="K13" i="28"/>
  <c r="K10" i="28"/>
  <c r="I42" i="28"/>
  <c r="J25" i="28"/>
  <c r="J22" i="28"/>
  <c r="J10" i="28"/>
  <c r="J19" i="28"/>
  <c r="I28" i="28"/>
  <c r="I25" i="28"/>
  <c r="I22" i="28"/>
  <c r="I19" i="28"/>
  <c r="I16" i="28"/>
  <c r="I13" i="28"/>
  <c r="I1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O28" i="28"/>
  <c r="N28" i="28"/>
  <c r="M28" i="28"/>
  <c r="L28" i="28"/>
  <c r="K28" i="28"/>
  <c r="J28" i="28"/>
  <c r="H28" i="28"/>
  <c r="G28" i="28"/>
  <c r="F28" i="28"/>
  <c r="E28" i="28"/>
  <c r="D28" i="28"/>
  <c r="O25" i="28"/>
  <c r="N25" i="28"/>
  <c r="M25" i="28"/>
  <c r="L25" i="28"/>
  <c r="K25" i="28"/>
  <c r="H25" i="28"/>
  <c r="G25" i="28"/>
  <c r="F25" i="28"/>
  <c r="E25" i="28"/>
  <c r="D25" i="28"/>
  <c r="O22" i="28"/>
  <c r="N22" i="28"/>
  <c r="M22" i="28"/>
  <c r="L22" i="28"/>
  <c r="H22" i="28"/>
  <c r="G22" i="28"/>
  <c r="F22" i="28"/>
  <c r="E22" i="28"/>
  <c r="D22" i="28"/>
  <c r="N19" i="28"/>
  <c r="M19" i="28"/>
  <c r="L19" i="28"/>
  <c r="H19" i="28"/>
  <c r="G19" i="28"/>
  <c r="F19" i="28"/>
  <c r="E19" i="28"/>
  <c r="D19" i="28"/>
  <c r="N16" i="28"/>
  <c r="M16" i="28"/>
  <c r="L16" i="28"/>
  <c r="J16" i="28"/>
  <c r="H16" i="28"/>
  <c r="G16" i="28"/>
  <c r="F16" i="28"/>
  <c r="E16" i="28"/>
  <c r="D16" i="28"/>
  <c r="N13" i="28"/>
  <c r="M13" i="28"/>
  <c r="L13" i="28"/>
  <c r="J13" i="28"/>
  <c r="H13" i="28"/>
  <c r="G13" i="28"/>
  <c r="F13" i="28"/>
  <c r="E13" i="28"/>
  <c r="D13" i="28"/>
  <c r="N10" i="28"/>
  <c r="M10" i="28"/>
  <c r="L10" i="28"/>
  <c r="H10" i="28"/>
  <c r="G10" i="28"/>
  <c r="F10" i="28"/>
  <c r="E10" i="28"/>
  <c r="O42" i="28"/>
  <c r="N42" i="28"/>
  <c r="M42" i="28"/>
  <c r="L42" i="28"/>
  <c r="K42" i="28"/>
  <c r="J42" i="28"/>
  <c r="H42" i="28"/>
  <c r="G42" i="28"/>
  <c r="F42" i="28"/>
  <c r="E42" i="28"/>
  <c r="D42" i="28"/>
  <c r="U24" i="28"/>
  <c r="U22" i="28"/>
  <c r="V20" i="28"/>
  <c r="U20" i="28"/>
  <c r="O19" i="28"/>
  <c r="U18" i="28"/>
  <c r="U16" i="28"/>
  <c r="O16" i="28"/>
  <c r="U14" i="28"/>
  <c r="O13" i="28"/>
  <c r="O10" i="28"/>
  <c r="D10" i="28"/>
  <c r="K16" i="30" l="1"/>
  <c r="K19" i="30"/>
  <c r="K22" i="30"/>
  <c r="K25" i="30"/>
  <c r="K28" i="30"/>
  <c r="K31" i="30"/>
  <c r="I41" i="28"/>
  <c r="P17" i="28"/>
  <c r="P35" i="28"/>
  <c r="P29" i="28"/>
  <c r="P8" i="28"/>
  <c r="P42" i="28"/>
  <c r="L41" i="28"/>
  <c r="K41" i="28"/>
  <c r="V16" i="28" s="1"/>
  <c r="P14" i="28"/>
  <c r="J41" i="28"/>
  <c r="O41" i="28"/>
  <c r="P20" i="28"/>
  <c r="N41" i="28"/>
  <c r="F41" i="28"/>
  <c r="V22" i="28" s="1"/>
  <c r="P23" i="28"/>
  <c r="P11" i="28"/>
  <c r="D41" i="28"/>
  <c r="V14" i="28" s="1"/>
  <c r="E41" i="28"/>
  <c r="G41" i="28"/>
  <c r="V24" i="28" s="1"/>
  <c r="H41" i="28"/>
  <c r="M41" i="28"/>
  <c r="V18" i="28" s="1"/>
  <c r="P38" i="28"/>
  <c r="P32" i="28"/>
  <c r="P26" i="28"/>
  <c r="V41" i="28" l="1"/>
  <c r="P41" i="28"/>
  <c r="I44" i="19" l="1"/>
  <c r="H44" i="19"/>
  <c r="G44" i="19"/>
  <c r="F44" i="19"/>
  <c r="E44" i="19"/>
  <c r="J43" i="19" l="1"/>
  <c r="J42" i="19"/>
  <c r="J41" i="19"/>
  <c r="J40" i="19"/>
  <c r="J39" i="19"/>
  <c r="J38" i="19"/>
  <c r="J37" i="19"/>
  <c r="J36" i="19"/>
  <c r="J35" i="19"/>
  <c r="J34" i="19"/>
  <c r="J33" i="19"/>
  <c r="J32" i="19"/>
  <c r="J31" i="19"/>
  <c r="J18" i="19"/>
  <c r="J17" i="19"/>
  <c r="J16" i="19"/>
  <c r="J15" i="19"/>
  <c r="J14" i="19"/>
  <c r="J13" i="19"/>
  <c r="J12" i="19"/>
  <c r="J11" i="19"/>
  <c r="J10" i="19"/>
  <c r="J9" i="19"/>
  <c r="I53" i="19"/>
  <c r="I54" i="19" s="1"/>
  <c r="K53" i="19"/>
  <c r="J53" i="19"/>
  <c r="H52" i="19"/>
  <c r="H51" i="19"/>
  <c r="H50" i="19"/>
  <c r="H49" i="19"/>
  <c r="H48" i="19"/>
  <c r="H47" i="19"/>
  <c r="G52" i="19"/>
  <c r="G51" i="19"/>
  <c r="G50" i="19"/>
  <c r="G49" i="19"/>
  <c r="G48" i="19"/>
  <c r="G47" i="19"/>
  <c r="F52" i="19"/>
  <c r="F51" i="19"/>
  <c r="F50" i="19"/>
  <c r="F49" i="19"/>
  <c r="F48" i="19"/>
  <c r="F47" i="19"/>
  <c r="D54" i="19"/>
  <c r="E54" i="19"/>
  <c r="J44" i="19" l="1"/>
  <c r="K51" i="19"/>
  <c r="K50" i="19"/>
  <c r="K48" i="19"/>
  <c r="K49" i="19"/>
  <c r="K52" i="19"/>
  <c r="F54" i="19"/>
  <c r="H54" i="19"/>
  <c r="G54" i="19"/>
  <c r="K47" i="19"/>
  <c r="K54" i="19" l="1"/>
  <c r="D44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shinrin005</author>
  </authors>
  <commentList>
    <comment ref="A2" authorId="0" shapeId="0" xr:uid="{9FBF3DE6-99E1-449E-8CBA-C14ACCCC59DA}">
      <text>
        <r>
          <rPr>
            <b/>
            <sz val="18"/>
            <color indexed="81"/>
            <rFont val="MS P ゴシック"/>
            <family val="3"/>
            <charset val="128"/>
          </rPr>
          <t>購入物品の写真を貼付け、プリントアウトしたのち、領収書を貼付けてください。</t>
        </r>
      </text>
    </comment>
  </commentList>
</comments>
</file>

<file path=xl/sharedStrings.xml><?xml version="1.0" encoding="utf-8"?>
<sst xmlns="http://schemas.openxmlformats.org/spreadsheetml/2006/main" count="306" uniqueCount="173">
  <si>
    <t>活動組織名</t>
    <rPh sb="0" eb="5">
      <t>カツドウソシキメイ</t>
    </rPh>
    <phoneticPr fontId="11"/>
  </si>
  <si>
    <t>活動参加人数</t>
  </si>
  <si>
    <t>タイプ</t>
  </si>
  <si>
    <t>構成員</t>
  </si>
  <si>
    <t xml:space="preserve"> No　　　　　　</t>
    <phoneticPr fontId="13"/>
  </si>
  <si>
    <t>組織名　　　　　</t>
    <phoneticPr fontId="13"/>
  </si>
  <si>
    <t>年</t>
    <rPh sb="0" eb="1">
      <t>ネン</t>
    </rPh>
    <phoneticPr fontId="11"/>
  </si>
  <si>
    <t>月</t>
    <rPh sb="0" eb="1">
      <t>ツキ</t>
    </rPh>
    <phoneticPr fontId="11"/>
  </si>
  <si>
    <t>日</t>
    <rPh sb="0" eb="1">
      <t>ニチ</t>
    </rPh>
    <phoneticPr fontId="11"/>
  </si>
  <si>
    <t>取組内容</t>
  </si>
  <si>
    <t>③：地域環境保全タイプ（侵入竹除去・竹林整備）</t>
    <phoneticPr fontId="11"/>
  </si>
  <si>
    <t>活動項目</t>
  </si>
  <si>
    <t>②：地域環境保全タイプ（里山林保全）</t>
  </si>
  <si>
    <t>③：地域環境保全タイプ（侵入竹除去・竹林整備）</t>
  </si>
  <si>
    <t>④：森林資源利用タイプ　　　</t>
  </si>
  <si>
    <t>⑤：森林機能強化タイプ　</t>
  </si>
  <si>
    <r>
      <t>⑥</t>
    </r>
    <r>
      <rPr>
        <sz val="12"/>
        <color theme="1"/>
        <rFont val="ＭＳ 明朝"/>
        <family val="1"/>
        <charset val="128"/>
      </rPr>
      <t>：関係人口創出・維持タイプ</t>
    </r>
  </si>
  <si>
    <t>作業写真整理帳（活動場所毎の作業写真）</t>
    <rPh sb="8" eb="10">
      <t>カツドウ</t>
    </rPh>
    <rPh sb="10" eb="12">
      <t>バショ</t>
    </rPh>
    <rPh sb="12" eb="13">
      <t>ゴト</t>
    </rPh>
    <rPh sb="14" eb="16">
      <t>サギョウ</t>
    </rPh>
    <rPh sb="16" eb="18">
      <t>シャシン</t>
    </rPh>
    <phoneticPr fontId="11"/>
  </si>
  <si>
    <t xml:space="preserve">                                             No　　　　　　</t>
    <phoneticPr fontId="13"/>
  </si>
  <si>
    <t xml:space="preserve">                                           組織名　　　　　</t>
    <phoneticPr fontId="13"/>
  </si>
  <si>
    <t>作業前</t>
    <rPh sb="0" eb="2">
      <t>サギョウ</t>
    </rPh>
    <rPh sb="2" eb="3">
      <t>マエ</t>
    </rPh>
    <phoneticPr fontId="11"/>
  </si>
  <si>
    <t>作業中</t>
    <rPh sb="0" eb="3">
      <t>サギョウチュウ</t>
    </rPh>
    <phoneticPr fontId="11"/>
  </si>
  <si>
    <t>作業後</t>
    <rPh sb="0" eb="2">
      <t>サギョウ</t>
    </rPh>
    <rPh sb="2" eb="3">
      <t>ゴ</t>
    </rPh>
    <phoneticPr fontId="11"/>
  </si>
  <si>
    <t>①：活動推進費</t>
  </si>
  <si>
    <t>※活動前、活動中、活動後の状況について、それぞれ撮影すること。</t>
    <rPh sb="13" eb="15">
      <t>ジョウキョウ</t>
    </rPh>
    <phoneticPr fontId="11"/>
  </si>
  <si>
    <t>※写真撮影は活動起番ごとに１箇所で撮影すること。ただし、活動起番面積が１ha以上の
　場合は２箇所以上とする。</t>
    <rPh sb="1" eb="3">
      <t>シャシン</t>
    </rPh>
    <rPh sb="3" eb="5">
      <t>サツエイ</t>
    </rPh>
    <rPh sb="6" eb="8">
      <t>カツドウ</t>
    </rPh>
    <rPh sb="8" eb="10">
      <t>キバン</t>
    </rPh>
    <rPh sb="14" eb="16">
      <t>カショ</t>
    </rPh>
    <rPh sb="17" eb="19">
      <t>サツエイ</t>
    </rPh>
    <rPh sb="28" eb="30">
      <t>カツドウ</t>
    </rPh>
    <rPh sb="30" eb="32">
      <t>キバン</t>
    </rPh>
    <rPh sb="32" eb="34">
      <t>メンセキ</t>
    </rPh>
    <rPh sb="38" eb="40">
      <t>イジョウ</t>
    </rPh>
    <rPh sb="43" eb="45">
      <t>バアイ</t>
    </rPh>
    <rPh sb="47" eb="49">
      <t>カショ</t>
    </rPh>
    <rPh sb="49" eb="51">
      <t>イジョウ</t>
    </rPh>
    <phoneticPr fontId="11"/>
  </si>
  <si>
    <t>（別紙３　様式第17号）</t>
    <phoneticPr fontId="11"/>
  </si>
  <si>
    <t>令和４年度　森林・山村多面的機能発揮対策交付金（金銭出納簿）</t>
    <rPh sb="0" eb="2">
      <t>レイワ</t>
    </rPh>
    <phoneticPr fontId="11"/>
  </si>
  <si>
    <t>日付</t>
  </si>
  <si>
    <t>内容</t>
  </si>
  <si>
    <t>収入（円）</t>
    <phoneticPr fontId="13"/>
  </si>
  <si>
    <t>立替（円）</t>
  </si>
  <si>
    <t>支出（円）</t>
  </si>
  <si>
    <t>資機材購入費のうち
交付金充当額</t>
    <phoneticPr fontId="11"/>
  </si>
  <si>
    <t>領収書等
番号</t>
    <phoneticPr fontId="13"/>
  </si>
  <si>
    <t>活動実施日</t>
  </si>
  <si>
    <t>備考（財産の保管場所）</t>
  </si>
  <si>
    <t>人件費</t>
  </si>
  <si>
    <t>委託費</t>
  </si>
  <si>
    <t>その他</t>
  </si>
  <si>
    <t>資機材の購入等</t>
  </si>
  <si>
    <t>自己資金</t>
    <rPh sb="0" eb="4">
      <t>ジコシキン</t>
    </rPh>
    <phoneticPr fontId="11"/>
  </si>
  <si>
    <t>手鋸、ヘルメット</t>
    <rPh sb="0" eb="1">
      <t>テ</t>
    </rPh>
    <rPh sb="1" eb="2">
      <t>ノコ</t>
    </rPh>
    <phoneticPr fontId="11"/>
  </si>
  <si>
    <t>傷害保険9月分</t>
    <rPh sb="0" eb="4">
      <t>ショウガイホケン</t>
    </rPh>
    <rPh sb="5" eb="6">
      <t>ガツ</t>
    </rPh>
    <rPh sb="6" eb="7">
      <t>ブン</t>
    </rPh>
    <phoneticPr fontId="11"/>
  </si>
  <si>
    <t>チェンソー</t>
    <phoneticPr fontId="11"/>
  </si>
  <si>
    <r>
      <t xml:space="preserve">9月人件費
</t>
    </r>
    <r>
      <rPr>
        <sz val="8"/>
        <color rgb="FFFF0000"/>
        <rFont val="ＭＳ 明朝"/>
        <family val="1"/>
        <charset val="128"/>
      </rPr>
      <t>（太郎、一郎、花子、茂雄、咲子）</t>
    </r>
    <rPh sb="1" eb="2">
      <t>ガツ</t>
    </rPh>
    <rPh sb="2" eb="5">
      <t>ジンケンヒ</t>
    </rPh>
    <rPh sb="7" eb="9">
      <t>タロウ</t>
    </rPh>
    <rPh sb="10" eb="12">
      <t>イチロウ</t>
    </rPh>
    <rPh sb="13" eb="15">
      <t>ハナコ</t>
    </rPh>
    <rPh sb="16" eb="18">
      <t>シゲオ</t>
    </rPh>
    <rPh sb="19" eb="21">
      <t>サキコ</t>
    </rPh>
    <phoneticPr fontId="11"/>
  </si>
  <si>
    <t>A001</t>
    <phoneticPr fontId="11"/>
  </si>
  <si>
    <t>8月分</t>
    <rPh sb="1" eb="2">
      <t>ガツ</t>
    </rPh>
    <rPh sb="2" eb="3">
      <t>ブン</t>
    </rPh>
    <phoneticPr fontId="11"/>
  </si>
  <si>
    <r>
      <t xml:space="preserve">9月人件費
</t>
    </r>
    <r>
      <rPr>
        <sz val="6"/>
        <color rgb="FFFF0000"/>
        <rFont val="ＭＳ 明朝"/>
        <family val="1"/>
        <charset val="128"/>
      </rPr>
      <t>（太郎、一郎、花子、茂雄、咲子、炭次郎、善逸）</t>
    </r>
    <rPh sb="1" eb="2">
      <t>ガツ</t>
    </rPh>
    <rPh sb="2" eb="5">
      <t>ジンケンヒ</t>
    </rPh>
    <rPh sb="22" eb="25">
      <t>タンジロウ</t>
    </rPh>
    <rPh sb="26" eb="28">
      <t>ゼンイツ</t>
    </rPh>
    <phoneticPr fontId="11"/>
  </si>
  <si>
    <t>9月人件費</t>
    <rPh sb="1" eb="2">
      <t>ガツ</t>
    </rPh>
    <rPh sb="2" eb="5">
      <t>ジンケンヒ</t>
    </rPh>
    <phoneticPr fontId="11"/>
  </si>
  <si>
    <t>概算払受取</t>
    <rPh sb="0" eb="3">
      <t>ガイサンバラ</t>
    </rPh>
    <rPh sb="3" eb="4">
      <t>ウ</t>
    </rPh>
    <rPh sb="4" eb="5">
      <t>トリ</t>
    </rPh>
    <phoneticPr fontId="11"/>
  </si>
  <si>
    <t>立替払精算</t>
    <rPh sb="0" eb="3">
      <t>タテカエバラ</t>
    </rPh>
    <rPh sb="3" eb="5">
      <t>セイサン</t>
    </rPh>
    <phoneticPr fontId="11"/>
  </si>
  <si>
    <t>累計</t>
    <rPh sb="0" eb="2">
      <t>ルイケイ</t>
    </rPh>
    <phoneticPr fontId="11"/>
  </si>
  <si>
    <t>タイプ</t>
    <phoneticPr fontId="11"/>
  </si>
  <si>
    <t>内容</t>
    <rPh sb="0" eb="2">
      <t>ナイヨウ</t>
    </rPh>
    <phoneticPr fontId="17"/>
  </si>
  <si>
    <t>交付決定額</t>
    <rPh sb="0" eb="2">
      <t>コウフ</t>
    </rPh>
    <rPh sb="2" eb="4">
      <t>ケッテイ</t>
    </rPh>
    <rPh sb="4" eb="5">
      <t>ガク</t>
    </rPh>
    <phoneticPr fontId="17"/>
  </si>
  <si>
    <t>資機材購入</t>
    <phoneticPr fontId="17"/>
  </si>
  <si>
    <t>支出計</t>
    <rPh sb="0" eb="2">
      <t>シシュツ</t>
    </rPh>
    <rPh sb="2" eb="3">
      <t>ケイ</t>
    </rPh>
    <phoneticPr fontId="17"/>
  </si>
  <si>
    <t>活動推進費</t>
  </si>
  <si>
    <t>里山林保全</t>
    <phoneticPr fontId="17"/>
  </si>
  <si>
    <t>侵入竹除去・竹林整備</t>
    <rPh sb="6" eb="8">
      <t>チクリン</t>
    </rPh>
    <rPh sb="8" eb="10">
      <t>セイビ</t>
    </rPh>
    <phoneticPr fontId="17"/>
  </si>
  <si>
    <t>森林資源利用</t>
    <rPh sb="0" eb="2">
      <t>シンリン</t>
    </rPh>
    <rPh sb="2" eb="4">
      <t>シゲン</t>
    </rPh>
    <rPh sb="4" eb="6">
      <t>リヨウ</t>
    </rPh>
    <phoneticPr fontId="17"/>
  </si>
  <si>
    <t>森林機能強化</t>
    <rPh sb="0" eb="2">
      <t>シンリン</t>
    </rPh>
    <rPh sb="2" eb="4">
      <t>キノウ</t>
    </rPh>
    <rPh sb="4" eb="6">
      <t>キョウカ</t>
    </rPh>
    <phoneticPr fontId="17"/>
  </si>
  <si>
    <t>関係人口創出・維持</t>
    <rPh sb="0" eb="2">
      <t>カンケイ</t>
    </rPh>
    <rPh sb="2" eb="4">
      <t>ジンコウ</t>
    </rPh>
    <rPh sb="4" eb="6">
      <t>ソウシュツ</t>
    </rPh>
    <rPh sb="7" eb="9">
      <t>イジ</t>
    </rPh>
    <phoneticPr fontId="17"/>
  </si>
  <si>
    <t>資機材・施設の整備</t>
    <rPh sb="4" eb="6">
      <t>シセツ</t>
    </rPh>
    <rPh sb="7" eb="9">
      <t>セイビ</t>
    </rPh>
    <phoneticPr fontId="17"/>
  </si>
  <si>
    <t>合計</t>
    <rPh sb="0" eb="2">
      <t>ゴウケイ</t>
    </rPh>
    <phoneticPr fontId="17"/>
  </si>
  <si>
    <t>令和４年度　森林・山村多面的機能発揮対策交付金　領収書</t>
    <rPh sb="0" eb="2">
      <t>レイワ</t>
    </rPh>
    <rPh sb="3" eb="5">
      <t>ネンド</t>
    </rPh>
    <rPh sb="4" eb="5">
      <t>ド</t>
    </rPh>
    <rPh sb="6" eb="8">
      <t>シンリン</t>
    </rPh>
    <rPh sb="9" eb="11">
      <t>サンソン</t>
    </rPh>
    <rPh sb="11" eb="14">
      <t>タメンテキ</t>
    </rPh>
    <rPh sb="14" eb="16">
      <t>キノウ</t>
    </rPh>
    <rPh sb="16" eb="18">
      <t>ハッキ</t>
    </rPh>
    <rPh sb="18" eb="20">
      <t>タイサク</t>
    </rPh>
    <rPh sb="20" eb="23">
      <t>コウフキン</t>
    </rPh>
    <rPh sb="24" eb="27">
      <t>リョウシュウショ</t>
    </rPh>
    <phoneticPr fontId="17"/>
  </si>
  <si>
    <t>活動組織名</t>
    <rPh sb="0" eb="2">
      <t>カツドウ</t>
    </rPh>
    <rPh sb="2" eb="5">
      <t>ソシキメイ</t>
    </rPh>
    <phoneticPr fontId="17"/>
  </si>
  <si>
    <t>領収書　NO.</t>
    <rPh sb="0" eb="3">
      <t>リョウシュウショ</t>
    </rPh>
    <phoneticPr fontId="17"/>
  </si>
  <si>
    <t>領収書日付</t>
    <rPh sb="0" eb="3">
      <t>リョウシュウショ</t>
    </rPh>
    <rPh sb="3" eb="5">
      <t>ヒヅケ</t>
    </rPh>
    <phoneticPr fontId="17"/>
  </si>
  <si>
    <t>活動タイプ</t>
    <rPh sb="0" eb="2">
      <t>カツドウ</t>
    </rPh>
    <phoneticPr fontId="17"/>
  </si>
  <si>
    <t>金額合計</t>
    <rPh sb="0" eb="2">
      <t>キンガク</t>
    </rPh>
    <rPh sb="2" eb="4">
      <t>ゴウケイ</t>
    </rPh>
    <phoneticPr fontId="17"/>
  </si>
  <si>
    <t>個数</t>
    <rPh sb="0" eb="2">
      <t>コスウ</t>
    </rPh>
    <phoneticPr fontId="17"/>
  </si>
  <si>
    <t>次回購入時の留意点(印刷時除く事)</t>
    <rPh sb="0" eb="2">
      <t>ジカイ</t>
    </rPh>
    <rPh sb="2" eb="5">
      <t>コウニュウジ</t>
    </rPh>
    <rPh sb="6" eb="9">
      <t>リュウイテン</t>
    </rPh>
    <rPh sb="10" eb="12">
      <t>インサツ</t>
    </rPh>
    <rPh sb="12" eb="13">
      <t>ジ</t>
    </rPh>
    <rPh sb="13" eb="14">
      <t>ノゾ</t>
    </rPh>
    <rPh sb="15" eb="16">
      <t>コト</t>
    </rPh>
    <phoneticPr fontId="17"/>
  </si>
  <si>
    <t>衛生上毎回の掃除除菌に手を食う、休憩時などで置忘れ発生し探す、落として踏む事件発生</t>
    <rPh sb="0" eb="3">
      <t>エイセイジョウ</t>
    </rPh>
    <rPh sb="3" eb="5">
      <t>マイカイ</t>
    </rPh>
    <rPh sb="6" eb="8">
      <t>ソウジ</t>
    </rPh>
    <rPh sb="8" eb="10">
      <t>ジョキン</t>
    </rPh>
    <rPh sb="11" eb="12">
      <t>テ</t>
    </rPh>
    <rPh sb="13" eb="14">
      <t>ク</t>
    </rPh>
    <rPh sb="16" eb="18">
      <t>キュウケイ</t>
    </rPh>
    <rPh sb="18" eb="19">
      <t>ジ</t>
    </rPh>
    <rPh sb="22" eb="24">
      <t>オキワス</t>
    </rPh>
    <rPh sb="25" eb="27">
      <t>ハッセイ</t>
    </rPh>
    <rPh sb="28" eb="29">
      <t>サガ</t>
    </rPh>
    <rPh sb="31" eb="32">
      <t>オ</t>
    </rPh>
    <rPh sb="35" eb="36">
      <t>フ</t>
    </rPh>
    <rPh sb="37" eb="39">
      <t>ジケン</t>
    </rPh>
    <rPh sb="39" eb="41">
      <t>ハッセイ</t>
    </rPh>
    <phoneticPr fontId="17"/>
  </si>
  <si>
    <t>ヘルメット一体型が良さそう今後購入時に検討</t>
    <rPh sb="5" eb="8">
      <t>イッタイガタ</t>
    </rPh>
    <rPh sb="9" eb="10">
      <t>ヨ</t>
    </rPh>
    <rPh sb="13" eb="15">
      <t>コンゴ</t>
    </rPh>
    <rPh sb="15" eb="17">
      <t>コウニュウ</t>
    </rPh>
    <rPh sb="17" eb="18">
      <t>ジ</t>
    </rPh>
    <rPh sb="19" eb="21">
      <t>ケントウ</t>
    </rPh>
    <phoneticPr fontId="17"/>
  </si>
  <si>
    <t>領収書</t>
    <rPh sb="0" eb="3">
      <t>リョウシュウショ</t>
    </rPh>
    <phoneticPr fontId="17"/>
  </si>
  <si>
    <t>購入品写真</t>
    <phoneticPr fontId="17"/>
  </si>
  <si>
    <t>【令和４年度　森林・山村多面的機能発揮対策交付金】</t>
    <rPh sb="1" eb="3">
      <t>レイワ</t>
    </rPh>
    <rPh sb="4" eb="6">
      <t>ネンド</t>
    </rPh>
    <rPh sb="5" eb="6">
      <t>ド</t>
    </rPh>
    <rPh sb="7" eb="9">
      <t>シンリン</t>
    </rPh>
    <rPh sb="10" eb="12">
      <t>サンソン</t>
    </rPh>
    <rPh sb="12" eb="14">
      <t>タメン</t>
    </rPh>
    <rPh sb="14" eb="15">
      <t>テキ</t>
    </rPh>
    <rPh sb="15" eb="17">
      <t>キノウ</t>
    </rPh>
    <rPh sb="17" eb="19">
      <t>ハッキ</t>
    </rPh>
    <rPh sb="19" eb="21">
      <t>タイサク</t>
    </rPh>
    <rPh sb="21" eb="24">
      <t>コウフキン</t>
    </rPh>
    <phoneticPr fontId="17"/>
  </si>
  <si>
    <t>活動組織名</t>
    <rPh sb="0" eb="4">
      <t>カツドウソシキ</t>
    </rPh>
    <rPh sb="4" eb="5">
      <t>メイ</t>
    </rPh>
    <phoneticPr fontId="17"/>
  </si>
  <si>
    <t>○○町の森林を守る会</t>
    <rPh sb="0" eb="10">
      <t>マルマルマチノシンリンヲマモルカイ</t>
    </rPh>
    <phoneticPr fontId="17"/>
  </si>
  <si>
    <t>作業従事者賃金支給台帳</t>
    <rPh sb="0" eb="2">
      <t>サギョウ</t>
    </rPh>
    <rPh sb="2" eb="4">
      <t>ジュウジ</t>
    </rPh>
    <rPh sb="4" eb="5">
      <t>シャ</t>
    </rPh>
    <rPh sb="5" eb="7">
      <t>チンギン</t>
    </rPh>
    <rPh sb="7" eb="9">
      <t>シキュウ</t>
    </rPh>
    <rPh sb="9" eb="11">
      <t>ダイチョウ</t>
    </rPh>
    <phoneticPr fontId="17"/>
  </si>
  <si>
    <t>領収書番号</t>
    <rPh sb="0" eb="3">
      <t>リョウシュウショ</t>
    </rPh>
    <rPh sb="3" eb="5">
      <t>バンゴウ</t>
    </rPh>
    <phoneticPr fontId="17"/>
  </si>
  <si>
    <t>A001</t>
    <phoneticPr fontId="17"/>
  </si>
  <si>
    <r>
      <t>支払日：令和</t>
    </r>
    <r>
      <rPr>
        <sz val="11"/>
        <color rgb="FFFF0000"/>
        <rFont val="ＭＳ Ｐ明朝"/>
        <family val="1"/>
        <charset val="128"/>
      </rPr>
      <t>４</t>
    </r>
    <r>
      <rPr>
        <sz val="11"/>
        <color theme="1"/>
        <rFont val="ＭＳ Ｐ明朝"/>
        <family val="1"/>
        <charset val="128"/>
      </rPr>
      <t>年</t>
    </r>
    <r>
      <rPr>
        <sz val="11"/>
        <color rgb="FFFF0000"/>
        <rFont val="ＭＳ Ｐ明朝"/>
        <family val="1"/>
        <charset val="128"/>
      </rPr>
      <t>●</t>
    </r>
    <r>
      <rPr>
        <sz val="11"/>
        <color theme="1"/>
        <rFont val="ＭＳ Ｐ明朝"/>
        <family val="1"/>
        <charset val="128"/>
      </rPr>
      <t>月</t>
    </r>
    <r>
      <rPr>
        <sz val="11"/>
        <color rgb="FFFF0000"/>
        <rFont val="ＭＳ Ｐ明朝"/>
        <family val="1"/>
        <charset val="128"/>
      </rPr>
      <t>●</t>
    </r>
    <r>
      <rPr>
        <sz val="11"/>
        <color theme="1"/>
        <rFont val="ＭＳ Ｐ明朝"/>
        <family val="1"/>
        <charset val="128"/>
      </rPr>
      <t>日</t>
    </r>
    <rPh sb="0" eb="3">
      <t>シハライビ</t>
    </rPh>
    <rPh sb="4" eb="6">
      <t>レイワ</t>
    </rPh>
    <rPh sb="7" eb="8">
      <t>ネン</t>
    </rPh>
    <rPh sb="9" eb="10">
      <t>ガツ</t>
    </rPh>
    <rPh sb="11" eb="12">
      <t>ニチ</t>
    </rPh>
    <phoneticPr fontId="17"/>
  </si>
  <si>
    <t>時間単価</t>
    <rPh sb="0" eb="2">
      <t>ジカン</t>
    </rPh>
    <rPh sb="2" eb="4">
      <t>タンカ</t>
    </rPh>
    <phoneticPr fontId="17"/>
  </si>
  <si>
    <t>円/時間</t>
    <rPh sb="0" eb="1">
      <t>エン</t>
    </rPh>
    <rPh sb="2" eb="4">
      <t>ジカン</t>
    </rPh>
    <phoneticPr fontId="17"/>
  </si>
  <si>
    <t>侵入竹除去・　竹林整備</t>
  </si>
  <si>
    <t>関係人口　　　創出・維持</t>
  </si>
  <si>
    <t>森林機能強化</t>
  </si>
  <si>
    <t>里山林保全</t>
  </si>
  <si>
    <t>構成員</t>
    <rPh sb="0" eb="3">
      <t>コウセイイン</t>
    </rPh>
    <phoneticPr fontId="11"/>
  </si>
  <si>
    <t>作業日</t>
    <rPh sb="0" eb="2">
      <t>サギョウ</t>
    </rPh>
    <rPh sb="2" eb="3">
      <t>ヒ</t>
    </rPh>
    <phoneticPr fontId="17"/>
  </si>
  <si>
    <t>9/10</t>
    <phoneticPr fontId="17"/>
  </si>
  <si>
    <t>9/11</t>
    <phoneticPr fontId="17"/>
  </si>
  <si>
    <t>9/20</t>
    <phoneticPr fontId="17"/>
  </si>
  <si>
    <t>9/21</t>
    <phoneticPr fontId="17"/>
  </si>
  <si>
    <t>10/1</t>
    <phoneticPr fontId="17"/>
  </si>
  <si>
    <t>10/2</t>
    <phoneticPr fontId="17"/>
  </si>
  <si>
    <t>11/4</t>
    <phoneticPr fontId="17"/>
  </si>
  <si>
    <t>11/11</t>
    <phoneticPr fontId="17"/>
  </si>
  <si>
    <t>12/1</t>
    <phoneticPr fontId="17"/>
  </si>
  <si>
    <t>支給額（円）</t>
    <rPh sb="0" eb="2">
      <t>シキュウ</t>
    </rPh>
    <rPh sb="2" eb="3">
      <t>ガク</t>
    </rPh>
    <rPh sb="4" eb="5">
      <t>エン</t>
    </rPh>
    <phoneticPr fontId="17"/>
  </si>
  <si>
    <t>領収印
又は署名</t>
    <rPh sb="0" eb="2">
      <t>リョウシュウ</t>
    </rPh>
    <rPh sb="2" eb="3">
      <t>イン</t>
    </rPh>
    <rPh sb="4" eb="5">
      <t>マタ</t>
    </rPh>
    <rPh sb="6" eb="8">
      <t>ショメイ</t>
    </rPh>
    <phoneticPr fontId="17"/>
  </si>
  <si>
    <t>　氏　名</t>
    <rPh sb="1" eb="2">
      <t>シ</t>
    </rPh>
    <rPh sb="3" eb="4">
      <t>メイ</t>
    </rPh>
    <phoneticPr fontId="17"/>
  </si>
  <si>
    <t>○</t>
    <phoneticPr fontId="11"/>
  </si>
  <si>
    <t>森林太郎</t>
    <rPh sb="0" eb="2">
      <t>シンリン</t>
    </rPh>
    <rPh sb="2" eb="4">
      <t>タロウ</t>
    </rPh>
    <phoneticPr fontId="17"/>
  </si>
  <si>
    <t>作業時間</t>
    <rPh sb="0" eb="2">
      <t>サギョウ</t>
    </rPh>
    <rPh sb="2" eb="4">
      <t>ジカン</t>
    </rPh>
    <phoneticPr fontId="17"/>
  </si>
  <si>
    <t>9-12</t>
    <phoneticPr fontId="17"/>
  </si>
  <si>
    <t>9-15</t>
    <phoneticPr fontId="11"/>
  </si>
  <si>
    <t>9-14</t>
    <phoneticPr fontId="11"/>
  </si>
  <si>
    <t>9-15</t>
  </si>
  <si>
    <t>実働時間</t>
    <rPh sb="0" eb="1">
      <t>ジツ</t>
    </rPh>
    <rPh sb="1" eb="2">
      <t>ドウ</t>
    </rPh>
    <rPh sb="2" eb="4">
      <t>ジカン</t>
    </rPh>
    <phoneticPr fontId="17"/>
  </si>
  <si>
    <t>日給</t>
    <rPh sb="0" eb="2">
      <t>ニッキュウ</t>
    </rPh>
    <phoneticPr fontId="17"/>
  </si>
  <si>
    <t>森林一郎</t>
    <rPh sb="0" eb="2">
      <t>シンリン</t>
    </rPh>
    <rPh sb="2" eb="4">
      <t>イチロウ</t>
    </rPh>
    <phoneticPr fontId="17"/>
  </si>
  <si>
    <t>活動メニュー</t>
    <rPh sb="0" eb="2">
      <t>カツドウ</t>
    </rPh>
    <phoneticPr fontId="17"/>
  </si>
  <si>
    <t>日数</t>
    <rPh sb="0" eb="2">
      <t>ニッスウ</t>
    </rPh>
    <phoneticPr fontId="17"/>
  </si>
  <si>
    <t>森林花子</t>
    <rPh sb="0" eb="2">
      <t>シンリン</t>
    </rPh>
    <rPh sb="2" eb="4">
      <t>ハナコ</t>
    </rPh>
    <phoneticPr fontId="17"/>
  </si>
  <si>
    <t>活動推進費</t>
    <rPh sb="0" eb="5">
      <t>カツドウスイシンヒ</t>
    </rPh>
    <phoneticPr fontId="17"/>
  </si>
  <si>
    <t>里山林保全</t>
    <rPh sb="0" eb="5">
      <t>サトヤマリンホゼン</t>
    </rPh>
    <phoneticPr fontId="17"/>
  </si>
  <si>
    <t>竹林茂雄</t>
    <rPh sb="0" eb="2">
      <t>チクリン</t>
    </rPh>
    <rPh sb="2" eb="4">
      <t>シゲオ</t>
    </rPh>
    <phoneticPr fontId="17"/>
  </si>
  <si>
    <t>侵入竹除去・　竹林整備</t>
    <phoneticPr fontId="17"/>
  </si>
  <si>
    <t>竹林咲子</t>
    <rPh sb="0" eb="2">
      <t>チクリン</t>
    </rPh>
    <rPh sb="2" eb="4">
      <t>サキコ</t>
    </rPh>
    <phoneticPr fontId="17"/>
  </si>
  <si>
    <t>森林資源利用</t>
    <rPh sb="0" eb="6">
      <t>シンリンシゲンリヨウ</t>
    </rPh>
    <phoneticPr fontId="17"/>
  </si>
  <si>
    <t>森林機能強化</t>
    <rPh sb="0" eb="6">
      <t>シンリンキノウキョウカ</t>
    </rPh>
    <phoneticPr fontId="17"/>
  </si>
  <si>
    <t>山村炭次郎</t>
    <rPh sb="0" eb="2">
      <t>ヤマムラ</t>
    </rPh>
    <rPh sb="2" eb="3">
      <t>スミ</t>
    </rPh>
    <rPh sb="3" eb="5">
      <t>ジロウ</t>
    </rPh>
    <phoneticPr fontId="17"/>
  </si>
  <si>
    <t>関係人口創出・維持タイプ</t>
    <rPh sb="0" eb="6">
      <t>カンケイジンコウソウシュツ</t>
    </rPh>
    <rPh sb="7" eb="9">
      <t>イジ</t>
    </rPh>
    <phoneticPr fontId="17"/>
  </si>
  <si>
    <t>山村善逸</t>
    <rPh sb="0" eb="2">
      <t>ヤマムラ</t>
    </rPh>
    <rPh sb="2" eb="3">
      <t>ゼン</t>
    </rPh>
    <rPh sb="3" eb="4">
      <t>イツ</t>
    </rPh>
    <phoneticPr fontId="17"/>
  </si>
  <si>
    <t>計</t>
    <rPh sb="0" eb="1">
      <t>ケイ</t>
    </rPh>
    <phoneticPr fontId="17"/>
  </si>
  <si>
    <t>時間</t>
    <rPh sb="0" eb="2">
      <t>ジカン</t>
    </rPh>
    <phoneticPr fontId="17"/>
  </si>
  <si>
    <t>借上費支払台帳兼領収書</t>
    <rPh sb="0" eb="2">
      <t>カリア</t>
    </rPh>
    <rPh sb="2" eb="3">
      <t>ヒ</t>
    </rPh>
    <rPh sb="3" eb="5">
      <t>シハライ</t>
    </rPh>
    <rPh sb="5" eb="7">
      <t>ダイチョウ</t>
    </rPh>
    <rPh sb="7" eb="8">
      <t>ケン</t>
    </rPh>
    <rPh sb="8" eb="11">
      <t>リョウシュウショ</t>
    </rPh>
    <phoneticPr fontId="17"/>
  </si>
  <si>
    <t xml:space="preserve"> K001</t>
    <phoneticPr fontId="11"/>
  </si>
  <si>
    <t>支払日：令和　年　月　日</t>
    <rPh sb="0" eb="3">
      <t>シハライビ</t>
    </rPh>
    <rPh sb="4" eb="6">
      <t>レイワ</t>
    </rPh>
    <rPh sb="7" eb="8">
      <t>ネン</t>
    </rPh>
    <rPh sb="9" eb="10">
      <t>ガツ</t>
    </rPh>
    <rPh sb="11" eb="12">
      <t>ニチ</t>
    </rPh>
    <phoneticPr fontId="17"/>
  </si>
  <si>
    <t>借上単価等</t>
    <rPh sb="0" eb="2">
      <t>カリア</t>
    </rPh>
    <rPh sb="2" eb="4">
      <t>タンカ</t>
    </rPh>
    <rPh sb="4" eb="5">
      <t>トウ</t>
    </rPh>
    <phoneticPr fontId="17"/>
  </si>
  <si>
    <t>円/日</t>
    <rPh sb="0" eb="1">
      <t>エン</t>
    </rPh>
    <rPh sb="2" eb="3">
      <t>ニチ</t>
    </rPh>
    <phoneticPr fontId="17"/>
  </si>
  <si>
    <t>チェンソー・刈払機</t>
    <rPh sb="6" eb="8">
      <t>カリハラ</t>
    </rPh>
    <rPh sb="8" eb="9">
      <t>キ</t>
    </rPh>
    <phoneticPr fontId="11"/>
  </si>
  <si>
    <t>　</t>
  </si>
  <si>
    <t>支給額
（円）</t>
    <rPh sb="0" eb="2">
      <t>シキュウ</t>
    </rPh>
    <rPh sb="2" eb="3">
      <t>ガク</t>
    </rPh>
    <rPh sb="5" eb="6">
      <t>エン</t>
    </rPh>
    <phoneticPr fontId="17"/>
  </si>
  <si>
    <t>　氏　名
(使用機材等）</t>
    <rPh sb="1" eb="2">
      <t>シ</t>
    </rPh>
    <rPh sb="3" eb="4">
      <t>メイ</t>
    </rPh>
    <rPh sb="6" eb="10">
      <t>シヨウキザイ</t>
    </rPh>
    <rPh sb="10" eb="11">
      <t>トウ</t>
    </rPh>
    <phoneticPr fontId="17"/>
  </si>
  <si>
    <t>森林太郎
（チェンソー）</t>
    <rPh sb="0" eb="2">
      <t>シンリン</t>
    </rPh>
    <rPh sb="2" eb="4">
      <t>タロウ</t>
    </rPh>
    <phoneticPr fontId="11"/>
  </si>
  <si>
    <t>森林一郎
（チェンソー）</t>
    <rPh sb="0" eb="2">
      <t>シンリン</t>
    </rPh>
    <rPh sb="2" eb="4">
      <t>イチロウ</t>
    </rPh>
    <phoneticPr fontId="11"/>
  </si>
  <si>
    <t>森林一郎
（刈払機）</t>
    <rPh sb="0" eb="2">
      <t>シンリン</t>
    </rPh>
    <rPh sb="2" eb="4">
      <t>イチロウ</t>
    </rPh>
    <rPh sb="6" eb="8">
      <t>カリハラ</t>
    </rPh>
    <rPh sb="8" eb="9">
      <t>キ</t>
    </rPh>
    <phoneticPr fontId="11"/>
  </si>
  <si>
    <t>関係人口創出・維持</t>
    <rPh sb="0" eb="6">
      <t>カンケイジンコウソウシュツ</t>
    </rPh>
    <rPh sb="7" eb="9">
      <t>イジ</t>
    </rPh>
    <phoneticPr fontId="17"/>
  </si>
  <si>
    <t>（別紙３　様式第16　別添）</t>
    <rPh sb="1" eb="3">
      <t>ベッシ</t>
    </rPh>
    <rPh sb="5" eb="7">
      <t>ヨウシキ</t>
    </rPh>
    <rPh sb="7" eb="8">
      <t>ダイ</t>
    </rPh>
    <rPh sb="11" eb="13">
      <t>ベッテン</t>
    </rPh>
    <phoneticPr fontId="11"/>
  </si>
  <si>
    <t>活動場所</t>
    <rPh sb="0" eb="2">
      <t>カツドウ</t>
    </rPh>
    <rPh sb="2" eb="4">
      <t>バショ</t>
    </rPh>
    <phoneticPr fontId="11"/>
  </si>
  <si>
    <t>活動内容</t>
    <rPh sb="0" eb="2">
      <t>カツドウ</t>
    </rPh>
    <rPh sb="2" eb="4">
      <t>ナイヨウ</t>
    </rPh>
    <phoneticPr fontId="11"/>
  </si>
  <si>
    <r>
      <t>（別紙３　様式第</t>
    </r>
    <r>
      <rPr>
        <sz val="12"/>
        <color rgb="FF000000"/>
        <rFont val="Century"/>
        <family val="1"/>
      </rPr>
      <t>16</t>
    </r>
    <r>
      <rPr>
        <sz val="12"/>
        <color rgb="FF000000"/>
        <rFont val="ＭＳ 明朝"/>
        <family val="1"/>
        <charset val="128"/>
      </rPr>
      <t>号）</t>
    </r>
  </si>
  <si>
    <t>令和５年度　森林・山村多面的機能発揮対策交付金</t>
    <rPh sb="0" eb="2">
      <t>レイワ</t>
    </rPh>
    <phoneticPr fontId="11"/>
  </si>
  <si>
    <t>活動記録兼作業写真整理帳（活動日毎の集合写真）</t>
  </si>
  <si>
    <t>No　　　　　　</t>
  </si>
  <si>
    <t>組織名　　　　　</t>
  </si>
  <si>
    <t>活動場所</t>
  </si>
  <si>
    <t>活動内容</t>
  </si>
  <si>
    <t>実施時間</t>
  </si>
  <si>
    <t>構成員以外</t>
  </si>
  <si>
    <t>合計</t>
  </si>
  <si>
    <t>うち地域外関係者</t>
  </si>
  <si>
    <t>活動項目</t>
    <rPh sb="0" eb="2">
      <t>カツドウ</t>
    </rPh>
    <rPh sb="2" eb="4">
      <t>コウモク</t>
    </rPh>
    <phoneticPr fontId="11"/>
  </si>
  <si>
    <t>①  ：活動推進費②：地域環境保全タイプ（里山林保全）③：地域環境保全タイプ（侵入竹除去・竹林整備）④：森林資源利用タイプ⑤：森林機能強化タイプ⑥：関係人口創出・維持タイプ</t>
    <phoneticPr fontId="11"/>
  </si>
  <si>
    <t>安全講習会</t>
    <rPh sb="0" eb="5">
      <t>アンゼンコウシュウカイ</t>
    </rPh>
    <phoneticPr fontId="11"/>
  </si>
  <si>
    <t>作業周囲確認、
枯竹の整理</t>
    <rPh sb="0" eb="4">
      <t>サギョウシュウイ</t>
    </rPh>
    <rPh sb="4" eb="6">
      <t>カクニン</t>
    </rPh>
    <rPh sb="8" eb="9">
      <t>カレ</t>
    </rPh>
    <rPh sb="9" eb="10">
      <t>タケ</t>
    </rPh>
    <rPh sb="11" eb="13">
      <t>セイリ</t>
    </rPh>
    <phoneticPr fontId="11"/>
  </si>
  <si>
    <t>①活動推進費</t>
    <rPh sb="1" eb="3">
      <t>カツドウ</t>
    </rPh>
    <rPh sb="3" eb="6">
      <t>スイシンヒ</t>
    </rPh>
    <phoneticPr fontId="11"/>
  </si>
  <si>
    <t>天神2023</t>
    <rPh sb="0" eb="2">
      <t>テンジン</t>
    </rPh>
    <phoneticPr fontId="11"/>
  </si>
  <si>
    <t>博多1999</t>
    <rPh sb="0" eb="2">
      <t>ハカタ</t>
    </rPh>
    <phoneticPr fontId="11"/>
  </si>
  <si>
    <t>R5</t>
    <phoneticPr fontId="11"/>
  </si>
  <si>
    <t xml:space="preserve">R5 </t>
    <phoneticPr fontId="11"/>
  </si>
  <si>
    <t xml:space="preserve">R6 </t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</si>
  <si>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R5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10</t>
    </r>
    <r>
      <rPr>
        <sz val="12"/>
        <color rgb="FF000000"/>
        <rFont val="ＭＳ 明朝"/>
        <family val="1"/>
        <charset val="128"/>
      </rPr>
      <t>日</t>
    </r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</si>
  <si>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R5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11</t>
    </r>
    <r>
      <rPr>
        <sz val="12"/>
        <color rgb="FF000000"/>
        <rFont val="ＭＳ 明朝"/>
        <family val="1"/>
        <charset val="128"/>
      </rPr>
      <t>日</t>
    </r>
    <phoneticPr fontId="11"/>
  </si>
  <si>
    <r>
      <t>日付　　：　　　</t>
    </r>
    <r>
      <rPr>
        <sz val="12"/>
        <color rgb="FFFF0000"/>
        <rFont val="ＭＳ 明朝"/>
        <family val="1"/>
        <charset val="128"/>
      </rPr>
      <t>R5</t>
    </r>
    <r>
      <rPr>
        <sz val="12"/>
        <color rgb="FF000000"/>
        <rFont val="ＭＳ 明朝"/>
        <family val="1"/>
        <charset val="128"/>
      </rPr>
      <t>年　</t>
    </r>
    <r>
      <rPr>
        <sz val="12"/>
        <color rgb="FFFF0000"/>
        <rFont val="ＭＳ 明朝"/>
        <family val="1"/>
        <charset val="128"/>
      </rPr>
      <t>9</t>
    </r>
    <r>
      <rPr>
        <sz val="12"/>
        <color rgb="FF000000"/>
        <rFont val="ＭＳ 明朝"/>
        <family val="1"/>
        <charset val="128"/>
      </rPr>
      <t>月　</t>
    </r>
    <r>
      <rPr>
        <sz val="12"/>
        <color rgb="FFFF0000"/>
        <rFont val="ＭＳ 明朝"/>
        <family val="1"/>
        <charset val="128"/>
      </rPr>
      <t>20</t>
    </r>
    <r>
      <rPr>
        <sz val="12"/>
        <color rgb="FF000000"/>
        <rFont val="ＭＳ 明朝"/>
        <family val="1"/>
        <charset val="128"/>
      </rPr>
      <t>日</t>
    </r>
    <phoneticPr fontId="11"/>
  </si>
  <si>
    <t>9:00-12:00</t>
    <phoneticPr fontId="11"/>
  </si>
  <si>
    <t>9:00-15:00</t>
    <phoneticPr fontId="11"/>
  </si>
  <si>
    <t>活動１年目であるため、活動地全域において枯竹を整理した。整理した竹の一部は竹林内でチッパーにて破砕処理した。
一部竹の間伐に着手。
※両端ピンクテープを目印とする</t>
    <rPh sb="0" eb="2">
      <t>カツドウ</t>
    </rPh>
    <rPh sb="3" eb="5">
      <t>ネンメ</t>
    </rPh>
    <rPh sb="11" eb="13">
      <t>カツドウ</t>
    </rPh>
    <rPh sb="13" eb="14">
      <t>チ</t>
    </rPh>
    <rPh sb="14" eb="16">
      <t>ゼンイキ</t>
    </rPh>
    <rPh sb="20" eb="21">
      <t>カレ</t>
    </rPh>
    <rPh sb="21" eb="22">
      <t>タケ</t>
    </rPh>
    <rPh sb="23" eb="25">
      <t>セイリ</t>
    </rPh>
    <rPh sb="28" eb="30">
      <t>セイリ</t>
    </rPh>
    <rPh sb="32" eb="33">
      <t>タケ</t>
    </rPh>
    <rPh sb="34" eb="36">
      <t>イチブ</t>
    </rPh>
    <rPh sb="37" eb="39">
      <t>チクリン</t>
    </rPh>
    <rPh sb="39" eb="40">
      <t>ナイ</t>
    </rPh>
    <rPh sb="47" eb="49">
      <t>ハサイ</t>
    </rPh>
    <rPh sb="49" eb="51">
      <t>ショリ</t>
    </rPh>
    <rPh sb="55" eb="57">
      <t>イチブ</t>
    </rPh>
    <rPh sb="57" eb="58">
      <t>タケ</t>
    </rPh>
    <rPh sb="59" eb="61">
      <t>カンバツ</t>
    </rPh>
    <rPh sb="62" eb="64">
      <t>チャクシュ</t>
    </rPh>
    <rPh sb="67" eb="69">
      <t>リョウハシ</t>
    </rPh>
    <rPh sb="76" eb="78">
      <t>メジルシ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</si>
</sst>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 * #,##0_ ;_ * \-#,##0_ ;_ * &quot;-&quot;_ ;_ @_ "/>
    <numFmt numFmtId="176" formatCode="#,##0_ "/>
    <numFmt numFmtId="177" formatCode="0_ "/>
    <numFmt numFmtId="178" formatCode="0.00_ "/>
    <numFmt numFmtId="179" formatCode="#,##0.00_ "/>
    <numFmt numFmtId="180" formatCode="&quot;(@&quot;\ 0_ "/>
    <numFmt numFmtId="181" formatCode="&quot;¥&quot;\ #,##0_ "/>
  </numFmts>
  <fonts count="58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2"/>
      <color rgb="FF000000"/>
      <name val="ＭＳ 明朝"/>
      <family val="1"/>
      <charset val="128"/>
    </font>
    <font>
      <sz val="6"/>
      <name val="Yu Gothic"/>
      <family val="3"/>
      <charset val="128"/>
      <scheme val="minor"/>
    </font>
    <font>
      <sz val="12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8"/>
      <color rgb="FF000000"/>
      <name val="ＭＳ 明朝"/>
      <family val="1"/>
      <charset val="128"/>
    </font>
    <font>
      <sz val="12"/>
      <color theme="1"/>
      <name val="ＭＳ Ｐゴシック"/>
      <family val="2"/>
      <charset val="128"/>
    </font>
    <font>
      <sz val="11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Yu Gothic"/>
      <family val="2"/>
      <scheme val="minor"/>
    </font>
    <font>
      <sz val="12"/>
      <color theme="1"/>
      <name val="Century"/>
      <family val="1"/>
    </font>
    <font>
      <sz val="10"/>
      <color theme="1"/>
      <name val="Century"/>
      <family val="1"/>
    </font>
    <font>
      <sz val="10.5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trike/>
      <sz val="12"/>
      <color theme="1"/>
      <name val="ＭＳ 明朝"/>
      <family val="1"/>
      <charset val="128"/>
    </font>
    <font>
      <sz val="12"/>
      <color theme="1"/>
      <name val="ＭＳ Ｐ明朝"/>
      <family val="1"/>
      <charset val="128"/>
    </font>
    <font>
      <sz val="9"/>
      <color theme="0" tint="-0.249977111117893"/>
      <name val="ＭＳ 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6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13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4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8"/>
      <color rgb="FFFF0000"/>
      <name val="ＭＳ 明朝"/>
      <family val="1"/>
      <charset val="128"/>
    </font>
    <font>
      <sz val="6"/>
      <color rgb="FFFF0000"/>
      <name val="ＭＳ 明朝"/>
      <family val="1"/>
      <charset val="128"/>
    </font>
    <font>
      <sz val="18"/>
      <color theme="1"/>
      <name val="Yu Gothic"/>
      <family val="2"/>
      <charset val="128"/>
      <scheme val="minor"/>
    </font>
    <font>
      <sz val="11"/>
      <color theme="1"/>
      <name val="Yu Gothic"/>
      <family val="3"/>
      <charset val="128"/>
      <scheme val="minor"/>
    </font>
    <font>
      <b/>
      <sz val="16"/>
      <color theme="1"/>
      <name val="Yu Gothic"/>
      <family val="3"/>
      <charset val="128"/>
      <scheme val="minor"/>
    </font>
    <font>
      <b/>
      <sz val="18"/>
      <color indexed="81"/>
      <name val="MS P ゴシック"/>
      <family val="3"/>
      <charset val="128"/>
    </font>
    <font>
      <sz val="16"/>
      <color theme="1"/>
      <name val="ＭＳ Ｐ明朝"/>
      <family val="1"/>
      <charset val="128"/>
    </font>
    <font>
      <sz val="12"/>
      <color rgb="FF000000"/>
      <name val="Century"/>
      <family val="1"/>
    </font>
    <font>
      <sz val="11"/>
      <color rgb="FF000000"/>
      <name val="ＭＳ 明朝"/>
      <family val="1"/>
      <charset val="128"/>
    </font>
    <font>
      <sz val="11"/>
      <color rgb="FF000000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9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0" fillId="0" borderId="0"/>
    <xf numFmtId="38" fontId="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72">
    <xf numFmtId="0" fontId="0" fillId="0" borderId="0" xfId="0"/>
    <xf numFmtId="0" fontId="10" fillId="0" borderId="0" xfId="6" applyFont="1" applyAlignment="1">
      <alignment horizontal="left" vertical="center"/>
    </xf>
    <xf numFmtId="0" fontId="14" fillId="0" borderId="3" xfId="6" applyFont="1" applyBorder="1" applyAlignment="1">
      <alignment horizontal="justify" vertical="center" wrapText="1"/>
    </xf>
    <xf numFmtId="0" fontId="19" fillId="0" borderId="0" xfId="6" applyFont="1">
      <alignment vertical="center"/>
    </xf>
    <xf numFmtId="0" fontId="24" fillId="0" borderId="1" xfId="0" applyFont="1" applyBorder="1" applyAlignment="1">
      <alignment horizontal="center" vertical="center"/>
    </xf>
    <xf numFmtId="0" fontId="10" fillId="0" borderId="3" xfId="6" applyFont="1" applyBorder="1" applyAlignment="1">
      <alignment horizontal="left" vertical="center" wrapText="1"/>
    </xf>
    <xf numFmtId="0" fontId="10" fillId="0" borderId="3" xfId="6" applyFont="1" applyBorder="1" applyAlignment="1">
      <alignment horizontal="right" vertical="center" wrapText="1"/>
    </xf>
    <xf numFmtId="0" fontId="10" fillId="0" borderId="3" xfId="6" applyFont="1" applyBorder="1" applyAlignment="1">
      <alignment horizontal="center" vertical="center" wrapText="1"/>
    </xf>
    <xf numFmtId="0" fontId="23" fillId="0" borderId="0" xfId="6" applyFont="1" applyAlignment="1">
      <alignment horizontal="justify" vertical="center"/>
    </xf>
    <xf numFmtId="38" fontId="24" fillId="0" borderId="3" xfId="8" applyFont="1" applyBorder="1" applyAlignment="1">
      <alignment horizontal="center" vertical="center"/>
    </xf>
    <xf numFmtId="38" fontId="24" fillId="0" borderId="2" xfId="8" applyFont="1" applyBorder="1" applyAlignment="1">
      <alignment horizontal="center" vertical="center" wrapText="1"/>
    </xf>
    <xf numFmtId="38" fontId="24" fillId="0" borderId="3" xfId="8" applyFont="1" applyBorder="1" applyAlignment="1">
      <alignment horizontal="center" vertical="center" wrapText="1"/>
    </xf>
    <xf numFmtId="38" fontId="24" fillId="0" borderId="3" xfId="8" applyFont="1" applyFill="1" applyBorder="1" applyAlignment="1">
      <alignment horizontal="center" vertical="center" wrapText="1"/>
    </xf>
    <xf numFmtId="38" fontId="18" fillId="0" borderId="3" xfId="8" applyFont="1" applyBorder="1" applyAlignment="1">
      <alignment vertical="center"/>
    </xf>
    <xf numFmtId="38" fontId="18" fillId="0" borderId="2" xfId="8" applyFont="1" applyBorder="1" applyAlignment="1">
      <alignment vertical="center"/>
    </xf>
    <xf numFmtId="38" fontId="18" fillId="0" borderId="3" xfId="8" applyFont="1" applyBorder="1">
      <alignment vertical="center"/>
    </xf>
    <xf numFmtId="38" fontId="18" fillId="2" borderId="3" xfId="8" applyFont="1" applyFill="1" applyBorder="1">
      <alignment vertical="center"/>
    </xf>
    <xf numFmtId="38" fontId="28" fillId="2" borderId="3" xfId="8" applyFont="1" applyFill="1" applyBorder="1" applyAlignment="1">
      <alignment vertical="center"/>
    </xf>
    <xf numFmtId="38" fontId="28" fillId="2" borderId="2" xfId="8" applyFont="1" applyFill="1" applyBorder="1" applyAlignment="1">
      <alignment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0" fontId="19" fillId="0" borderId="8" xfId="6" applyFont="1" applyBorder="1" applyAlignment="1">
      <alignment horizontal="left" vertical="center"/>
    </xf>
    <xf numFmtId="0" fontId="29" fillId="0" borderId="0" xfId="11" applyFont="1">
      <alignment vertical="center"/>
    </xf>
    <xf numFmtId="0" fontId="30" fillId="0" borderId="0" xfId="11" applyFont="1">
      <alignment vertical="center"/>
    </xf>
    <xf numFmtId="0" fontId="31" fillId="0" borderId="0" xfId="11" applyFont="1" applyAlignment="1">
      <alignment horizontal="left" vertical="center"/>
    </xf>
    <xf numFmtId="0" fontId="30" fillId="0" borderId="8" xfId="11" applyFont="1" applyBorder="1">
      <alignment vertical="center"/>
    </xf>
    <xf numFmtId="0" fontId="40" fillId="0" borderId="8" xfId="11" applyFont="1" applyBorder="1">
      <alignment vertical="center"/>
    </xf>
    <xf numFmtId="0" fontId="29" fillId="0" borderId="0" xfId="11" applyFont="1" applyAlignment="1">
      <alignment horizontal="center" vertical="center"/>
    </xf>
    <xf numFmtId="38" fontId="40" fillId="0" borderId="0" xfId="12" applyFont="1">
      <alignment vertical="center"/>
    </xf>
    <xf numFmtId="0" fontId="30" fillId="0" borderId="0" xfId="11" applyFont="1" applyAlignment="1">
      <alignment horizontal="center" vertical="center"/>
    </xf>
    <xf numFmtId="0" fontId="41" fillId="0" borderId="3" xfId="11" applyFont="1" applyBorder="1" applyAlignment="1">
      <alignment horizontal="center" vertical="center" wrapText="1"/>
    </xf>
    <xf numFmtId="0" fontId="35" fillId="0" borderId="4" xfId="11" applyFont="1" applyBorder="1" applyAlignment="1">
      <alignment horizontal="center" vertical="center"/>
    </xf>
    <xf numFmtId="49" fontId="44" fillId="0" borderId="17" xfId="11" applyNumberFormat="1" applyFont="1" applyBorder="1" applyAlignment="1">
      <alignment horizontal="center" vertical="center" shrinkToFit="1"/>
    </xf>
    <xf numFmtId="49" fontId="36" fillId="0" borderId="17" xfId="11" applyNumberFormat="1" applyFont="1" applyBorder="1" applyAlignment="1">
      <alignment horizontal="center" vertical="center" shrinkToFit="1"/>
    </xf>
    <xf numFmtId="0" fontId="35" fillId="0" borderId="16" xfId="11" applyFont="1" applyBorder="1" applyAlignment="1">
      <alignment horizontal="center" vertical="center"/>
    </xf>
    <xf numFmtId="0" fontId="35" fillId="0" borderId="15" xfId="11" applyFont="1" applyBorder="1" applyAlignment="1">
      <alignment horizontal="center" vertical="center"/>
    </xf>
    <xf numFmtId="177" fontId="44" fillId="0" borderId="17" xfId="11" applyNumberFormat="1" applyFont="1" applyBorder="1" applyAlignment="1">
      <alignment horizontal="center" vertical="center" shrinkToFit="1"/>
    </xf>
    <xf numFmtId="177" fontId="36" fillId="0" borderId="17" xfId="11" applyNumberFormat="1" applyFont="1" applyBorder="1" applyAlignment="1">
      <alignment horizontal="center" vertical="center" shrinkToFit="1"/>
    </xf>
    <xf numFmtId="177" fontId="45" fillId="0" borderId="4" xfId="11" applyNumberFormat="1" applyFont="1" applyBorder="1" applyAlignment="1">
      <alignment horizontal="center" vertical="center" shrinkToFit="1"/>
    </xf>
    <xf numFmtId="177" fontId="33" fillId="0" borderId="4" xfId="11" applyNumberFormat="1" applyFont="1" applyBorder="1" applyAlignment="1">
      <alignment horizontal="center" vertical="center" shrinkToFit="1"/>
    </xf>
    <xf numFmtId="0" fontId="35" fillId="0" borderId="12" xfId="11" applyFont="1" applyBorder="1" applyAlignment="1">
      <alignment horizontal="center" vertical="center"/>
    </xf>
    <xf numFmtId="0" fontId="27" fillId="0" borderId="1" xfId="11" applyFont="1" applyBorder="1" applyAlignment="1">
      <alignment horizontal="center" vertical="center"/>
    </xf>
    <xf numFmtId="0" fontId="37" fillId="0" borderId="1" xfId="11" applyFont="1" applyBorder="1" applyAlignment="1">
      <alignment horizontal="center" vertical="center"/>
    </xf>
    <xf numFmtId="176" fontId="33" fillId="3" borderId="3" xfId="12" applyNumberFormat="1" applyFont="1" applyFill="1" applyBorder="1" applyAlignment="1">
      <alignment horizontal="right" vertical="center"/>
    </xf>
    <xf numFmtId="0" fontId="30" fillId="0" borderId="3" xfId="11" applyFont="1" applyBorder="1">
      <alignment vertical="center"/>
    </xf>
    <xf numFmtId="179" fontId="30" fillId="0" borderId="3" xfId="11" applyNumberFormat="1" applyFont="1" applyBorder="1" applyAlignment="1">
      <alignment horizontal="center" vertical="center"/>
    </xf>
    <xf numFmtId="179" fontId="30" fillId="0" borderId="1" xfId="11" applyNumberFormat="1" applyFont="1" applyBorder="1" applyAlignment="1">
      <alignment horizontal="center" vertical="center"/>
    </xf>
    <xf numFmtId="179" fontId="30" fillId="0" borderId="0" xfId="11" applyNumberFormat="1" applyFont="1" applyAlignment="1">
      <alignment horizontal="right" vertical="center"/>
    </xf>
    <xf numFmtId="178" fontId="44" fillId="0" borderId="12" xfId="11" applyNumberFormat="1" applyFont="1" applyBorder="1" applyAlignment="1">
      <alignment horizontal="center" vertical="center" shrinkToFit="1"/>
    </xf>
    <xf numFmtId="178" fontId="36" fillId="0" borderId="12" xfId="11" applyNumberFormat="1" applyFont="1" applyBorder="1" applyAlignment="1">
      <alignment horizontal="center" vertical="center" shrinkToFit="1"/>
    </xf>
    <xf numFmtId="176" fontId="44" fillId="4" borderId="14" xfId="11" applyNumberFormat="1" applyFont="1" applyFill="1" applyBorder="1" applyAlignment="1">
      <alignment horizontal="center" vertical="center" shrinkToFit="1"/>
    </xf>
    <xf numFmtId="176" fontId="36" fillId="4" borderId="14" xfId="11" applyNumberFormat="1" applyFont="1" applyFill="1" applyBorder="1" applyAlignment="1">
      <alignment horizontal="center" vertical="center" shrinkToFit="1"/>
    </xf>
    <xf numFmtId="178" fontId="45" fillId="0" borderId="12" xfId="11" applyNumberFormat="1" applyFont="1" applyBorder="1" applyAlignment="1">
      <alignment horizontal="center" vertical="center" shrinkToFit="1"/>
    </xf>
    <xf numFmtId="178" fontId="33" fillId="0" borderId="12" xfId="11" applyNumberFormat="1" applyFont="1" applyBorder="1" applyAlignment="1">
      <alignment horizontal="center" vertical="center" shrinkToFit="1"/>
    </xf>
    <xf numFmtId="176" fontId="45" fillId="0" borderId="1" xfId="12" applyNumberFormat="1" applyFont="1" applyBorder="1" applyAlignment="1">
      <alignment horizontal="center" vertical="center"/>
    </xf>
    <xf numFmtId="176" fontId="33" fillId="0" borderId="1" xfId="12" applyNumberFormat="1" applyFont="1" applyBorder="1" applyAlignment="1">
      <alignment horizontal="center" vertical="center"/>
    </xf>
    <xf numFmtId="176" fontId="46" fillId="0" borderId="1" xfId="12" applyNumberFormat="1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 textRotation="255"/>
    </xf>
    <xf numFmtId="0" fontId="47" fillId="0" borderId="3" xfId="6" applyFont="1" applyBorder="1" applyAlignment="1">
      <alignment horizontal="center" vertical="center" wrapText="1"/>
    </xf>
    <xf numFmtId="38" fontId="10" fillId="0" borderId="3" xfId="8" applyFont="1" applyBorder="1" applyAlignment="1">
      <alignment horizontal="left" vertical="center" wrapText="1"/>
    </xf>
    <xf numFmtId="56" fontId="39" fillId="0" borderId="3" xfId="6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39" fillId="0" borderId="3" xfId="6" applyFont="1" applyBorder="1" applyAlignment="1">
      <alignment horizontal="left" vertical="center" wrapText="1"/>
    </xf>
    <xf numFmtId="0" fontId="39" fillId="0" borderId="3" xfId="6" applyFont="1" applyBorder="1" applyAlignment="1">
      <alignment horizontal="right" vertical="center" wrapText="1"/>
    </xf>
    <xf numFmtId="38" fontId="39" fillId="0" borderId="3" xfId="8" applyFont="1" applyBorder="1" applyAlignment="1">
      <alignment horizontal="right" vertical="center" wrapText="1"/>
    </xf>
    <xf numFmtId="0" fontId="41" fillId="0" borderId="3" xfId="6" applyFont="1" applyBorder="1" applyAlignment="1">
      <alignment horizontal="center" vertical="center" wrapText="1"/>
    </xf>
    <xf numFmtId="3" fontId="39" fillId="0" borderId="3" xfId="6" applyNumberFormat="1" applyFont="1" applyBorder="1" applyAlignment="1">
      <alignment horizontal="right" vertical="center" wrapText="1"/>
    </xf>
    <xf numFmtId="0" fontId="39" fillId="0" borderId="3" xfId="6" applyFont="1" applyBorder="1" applyAlignment="1">
      <alignment horizontal="center" vertical="center" wrapText="1"/>
    </xf>
    <xf numFmtId="0" fontId="3" fillId="0" borderId="0" xfId="13">
      <alignment vertical="center"/>
    </xf>
    <xf numFmtId="0" fontId="3" fillId="0" borderId="22" xfId="13" applyBorder="1">
      <alignment vertical="center"/>
    </xf>
    <xf numFmtId="0" fontId="3" fillId="0" borderId="21" xfId="13" applyBorder="1">
      <alignment vertical="center"/>
    </xf>
    <xf numFmtId="0" fontId="3" fillId="0" borderId="20" xfId="13" applyBorder="1">
      <alignment vertical="center"/>
    </xf>
    <xf numFmtId="0" fontId="3" fillId="0" borderId="19" xfId="13" applyBorder="1">
      <alignment vertical="center"/>
    </xf>
    <xf numFmtId="0" fontId="50" fillId="0" borderId="18" xfId="13" applyFont="1" applyBorder="1" applyAlignment="1">
      <alignment vertical="top"/>
    </xf>
    <xf numFmtId="0" fontId="50" fillId="0" borderId="18" xfId="13" applyFont="1" applyBorder="1">
      <alignment vertical="center"/>
    </xf>
    <xf numFmtId="0" fontId="3" fillId="0" borderId="25" xfId="13" applyBorder="1">
      <alignment vertical="center"/>
    </xf>
    <xf numFmtId="0" fontId="3" fillId="0" borderId="24" xfId="13" applyBorder="1">
      <alignment vertical="center"/>
    </xf>
    <xf numFmtId="0" fontId="3" fillId="0" borderId="23" xfId="13" applyBorder="1">
      <alignment vertical="center"/>
    </xf>
    <xf numFmtId="0" fontId="3" fillId="0" borderId="19" xfId="13" applyBorder="1" applyAlignment="1">
      <alignment horizontal="center" vertical="center"/>
    </xf>
    <xf numFmtId="0" fontId="3" fillId="0" borderId="0" xfId="13" applyAlignment="1">
      <alignment horizontal="center" vertical="center"/>
    </xf>
    <xf numFmtId="0" fontId="3" fillId="0" borderId="18" xfId="13" applyBorder="1" applyAlignment="1">
      <alignment horizontal="center" vertical="center"/>
    </xf>
    <xf numFmtId="0" fontId="3" fillId="0" borderId="18" xfId="13" applyBorder="1">
      <alignment vertical="center"/>
    </xf>
    <xf numFmtId="0" fontId="50" fillId="0" borderId="18" xfId="13" applyFont="1" applyBorder="1" applyAlignment="1">
      <alignment horizontal="right" vertical="center"/>
    </xf>
    <xf numFmtId="0" fontId="3" fillId="0" borderId="11" xfId="13" applyBorder="1" applyAlignment="1">
      <alignment horizontal="center" vertical="center"/>
    </xf>
    <xf numFmtId="177" fontId="3" fillId="0" borderId="13" xfId="13" applyNumberFormat="1" applyBorder="1" applyAlignment="1">
      <alignment horizontal="center" vertical="center"/>
    </xf>
    <xf numFmtId="180" fontId="3" fillId="0" borderId="0" xfId="13" applyNumberFormat="1" applyAlignment="1">
      <alignment horizontal="center" vertical="center"/>
    </xf>
    <xf numFmtId="41" fontId="3" fillId="0" borderId="0" xfId="13" applyNumberFormat="1" applyAlignment="1">
      <alignment horizontal="center" vertical="center"/>
    </xf>
    <xf numFmtId="181" fontId="3" fillId="0" borderId="0" xfId="13" applyNumberFormat="1" applyAlignment="1">
      <alignment horizontal="center" vertical="center"/>
    </xf>
    <xf numFmtId="181" fontId="3" fillId="0" borderId="12" xfId="13" applyNumberFormat="1" applyBorder="1">
      <alignment vertical="center"/>
    </xf>
    <xf numFmtId="0" fontId="3" fillId="0" borderId="29" xfId="13" applyBorder="1" applyAlignment="1">
      <alignment horizontal="center" vertical="center"/>
    </xf>
    <xf numFmtId="0" fontId="3" fillId="0" borderId="30" xfId="13" applyBorder="1" applyAlignment="1">
      <alignment horizontal="center" vertical="center"/>
    </xf>
    <xf numFmtId="0" fontId="3" fillId="0" borderId="32" xfId="13" applyBorder="1" applyAlignment="1">
      <alignment horizontal="center" vertical="center"/>
    </xf>
    <xf numFmtId="0" fontId="51" fillId="0" borderId="8" xfId="13" applyFont="1" applyBorder="1" applyAlignment="1">
      <alignment horizontal="center"/>
    </xf>
    <xf numFmtId="0" fontId="51" fillId="0" borderId="8" xfId="13" applyFont="1" applyBorder="1" applyAlignment="1">
      <alignment horizontal="right"/>
    </xf>
    <xf numFmtId="0" fontId="52" fillId="0" borderId="0" xfId="13" applyFont="1">
      <alignment vertical="center"/>
    </xf>
    <xf numFmtId="0" fontId="3" fillId="0" borderId="8" xfId="13" applyBorder="1" applyAlignment="1"/>
    <xf numFmtId="0" fontId="14" fillId="0" borderId="3" xfId="6" applyFont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30" fillId="0" borderId="3" xfId="11" applyFont="1" applyBorder="1" applyAlignment="1">
      <alignment horizontal="center" vertical="center"/>
    </xf>
    <xf numFmtId="0" fontId="29" fillId="0" borderId="0" xfId="14" applyFont="1">
      <alignment vertical="center"/>
    </xf>
    <xf numFmtId="0" fontId="30" fillId="0" borderId="0" xfId="14" applyFont="1">
      <alignment vertical="center"/>
    </xf>
    <xf numFmtId="0" fontId="31" fillId="0" borderId="0" xfId="14" applyFont="1" applyAlignment="1">
      <alignment horizontal="left" vertical="center"/>
    </xf>
    <xf numFmtId="0" fontId="30" fillId="0" borderId="8" xfId="14" applyFont="1" applyBorder="1">
      <alignment vertical="center"/>
    </xf>
    <xf numFmtId="0" fontId="29" fillId="0" borderId="0" xfId="14" applyFont="1" applyAlignment="1">
      <alignment horizontal="center" vertical="center"/>
    </xf>
    <xf numFmtId="0" fontId="30" fillId="0" borderId="0" xfId="14" applyFont="1" applyAlignment="1">
      <alignment horizontal="center" vertical="center"/>
    </xf>
    <xf numFmtId="0" fontId="32" fillId="0" borderId="3" xfId="14" applyFont="1" applyBorder="1" applyAlignment="1">
      <alignment horizontal="center" vertical="center" wrapText="1"/>
    </xf>
    <xf numFmtId="0" fontId="27" fillId="0" borderId="4" xfId="14" applyFont="1" applyBorder="1" applyAlignment="1">
      <alignment horizontal="right" vertical="center"/>
    </xf>
    <xf numFmtId="0" fontId="27" fillId="0" borderId="7" xfId="14" applyFont="1" applyBorder="1" applyAlignment="1">
      <alignment horizontal="left" vertical="center" wrapText="1"/>
    </xf>
    <xf numFmtId="0" fontId="27" fillId="0" borderId="3" xfId="14" applyFont="1" applyBorder="1" applyAlignment="1">
      <alignment horizontal="center" vertical="center"/>
    </xf>
    <xf numFmtId="177" fontId="36" fillId="0" borderId="33" xfId="14" applyNumberFormat="1" applyFont="1" applyBorder="1" applyAlignment="1">
      <alignment horizontal="center" vertical="center" shrinkToFit="1"/>
    </xf>
    <xf numFmtId="177" fontId="36" fillId="0" borderId="17" xfId="14" applyNumberFormat="1" applyFont="1" applyBorder="1" applyAlignment="1">
      <alignment horizontal="center" vertical="center" shrinkToFit="1"/>
    </xf>
    <xf numFmtId="0" fontId="30" fillId="0" borderId="3" xfId="14" applyFont="1" applyBorder="1" applyAlignment="1">
      <alignment horizontal="center" vertical="center"/>
    </xf>
    <xf numFmtId="0" fontId="34" fillId="0" borderId="10" xfId="14" applyFont="1" applyBorder="1" applyAlignment="1">
      <alignment horizontal="center" vertical="center"/>
    </xf>
    <xf numFmtId="176" fontId="33" fillId="3" borderId="10" xfId="15" applyNumberFormat="1" applyFont="1" applyFill="1" applyBorder="1" applyAlignment="1">
      <alignment horizontal="right" vertical="center"/>
    </xf>
    <xf numFmtId="0" fontId="30" fillId="0" borderId="10" xfId="14" applyFont="1" applyBorder="1" applyAlignment="1">
      <alignment horizontal="center" vertical="center"/>
    </xf>
    <xf numFmtId="178" fontId="36" fillId="0" borderId="11" xfId="14" applyNumberFormat="1" applyFont="1" applyBorder="1" applyAlignment="1">
      <alignment horizontal="right" vertical="center" shrinkToFit="1"/>
    </xf>
    <xf numFmtId="178" fontId="36" fillId="0" borderId="12" xfId="14" applyNumberFormat="1" applyFont="1" applyBorder="1" applyAlignment="1">
      <alignment horizontal="right" vertical="center" shrinkToFit="1"/>
    </xf>
    <xf numFmtId="176" fontId="36" fillId="4" borderId="34" xfId="14" applyNumberFormat="1" applyFont="1" applyFill="1" applyBorder="1" applyAlignment="1">
      <alignment vertical="center" shrinkToFit="1"/>
    </xf>
    <xf numFmtId="176" fontId="36" fillId="4" borderId="14" xfId="14" applyNumberFormat="1" applyFont="1" applyFill="1" applyBorder="1" applyAlignment="1">
      <alignment vertical="center" shrinkToFit="1"/>
    </xf>
    <xf numFmtId="0" fontId="27" fillId="0" borderId="10" xfId="14" applyFont="1" applyBorder="1" applyAlignment="1">
      <alignment horizontal="center" vertical="center"/>
    </xf>
    <xf numFmtId="177" fontId="33" fillId="0" borderId="10" xfId="14" applyNumberFormat="1" applyFont="1" applyBorder="1" applyAlignment="1">
      <alignment horizontal="center" vertical="center" shrinkToFit="1"/>
    </xf>
    <xf numFmtId="177" fontId="33" fillId="0" borderId="4" xfId="14" applyNumberFormat="1" applyFont="1" applyBorder="1" applyAlignment="1">
      <alignment horizontal="center" vertical="center" shrinkToFit="1"/>
    </xf>
    <xf numFmtId="178" fontId="33" fillId="0" borderId="11" xfId="14" applyNumberFormat="1" applyFont="1" applyBorder="1" applyAlignment="1">
      <alignment horizontal="right" vertical="center" shrinkToFit="1"/>
    </xf>
    <xf numFmtId="178" fontId="33" fillId="0" borderId="12" xfId="14" applyNumberFormat="1" applyFont="1" applyBorder="1" applyAlignment="1">
      <alignment horizontal="right" vertical="center" shrinkToFit="1"/>
    </xf>
    <xf numFmtId="0" fontId="27" fillId="0" borderId="1" xfId="14" applyFont="1" applyBorder="1" applyAlignment="1">
      <alignment horizontal="center" vertical="center"/>
    </xf>
    <xf numFmtId="176" fontId="33" fillId="0" borderId="3" xfId="15" applyNumberFormat="1" applyFont="1" applyBorder="1" applyAlignment="1">
      <alignment vertical="center"/>
    </xf>
    <xf numFmtId="0" fontId="30" fillId="0" borderId="3" xfId="14" applyFont="1" applyBorder="1">
      <alignment vertical="center"/>
    </xf>
    <xf numFmtId="0" fontId="37" fillId="0" borderId="0" xfId="14" applyFont="1">
      <alignment vertical="center"/>
    </xf>
    <xf numFmtId="0" fontId="30" fillId="0" borderId="3" xfId="16" applyFont="1" applyBorder="1" applyAlignment="1">
      <alignment horizontal="center" vertical="center"/>
    </xf>
    <xf numFmtId="0" fontId="40" fillId="0" borderId="8" xfId="14" applyFont="1" applyBorder="1">
      <alignment vertical="center"/>
    </xf>
    <xf numFmtId="0" fontId="43" fillId="0" borderId="10" xfId="14" applyFont="1" applyBorder="1" applyAlignment="1">
      <alignment horizontal="center" vertical="center" wrapText="1"/>
    </xf>
    <xf numFmtId="177" fontId="44" fillId="0" borderId="33" xfId="14" applyNumberFormat="1" applyFont="1" applyBorder="1" applyAlignment="1">
      <alignment horizontal="center" vertical="center" shrinkToFit="1"/>
    </xf>
    <xf numFmtId="177" fontId="44" fillId="0" borderId="17" xfId="14" applyNumberFormat="1" applyFont="1" applyBorder="1" applyAlignment="1">
      <alignment horizontal="center" vertical="center" shrinkToFit="1"/>
    </xf>
    <xf numFmtId="176" fontId="45" fillId="3" borderId="10" xfId="15" applyNumberFormat="1" applyFont="1" applyFill="1" applyBorder="1" applyAlignment="1">
      <alignment horizontal="right" vertical="center"/>
    </xf>
    <xf numFmtId="176" fontId="45" fillId="0" borderId="3" xfId="15" applyNumberFormat="1" applyFont="1" applyBorder="1" applyAlignment="1">
      <alignment vertical="center"/>
    </xf>
    <xf numFmtId="176" fontId="45" fillId="3" borderId="3" xfId="15" applyNumberFormat="1" applyFont="1" applyFill="1" applyBorder="1" applyAlignment="1">
      <alignment horizontal="right" vertical="center"/>
    </xf>
    <xf numFmtId="0" fontId="12" fillId="0" borderId="0" xfId="18" applyFont="1" applyAlignment="1">
      <alignment horizontal="left" vertical="center" wrapText="1"/>
    </xf>
    <xf numFmtId="0" fontId="12" fillId="0" borderId="0" xfId="18" applyFont="1" applyAlignment="1">
      <alignment horizontal="left" vertical="center"/>
    </xf>
    <xf numFmtId="0" fontId="6" fillId="0" borderId="0" xfId="18">
      <alignment vertical="center"/>
    </xf>
    <xf numFmtId="0" fontId="25" fillId="0" borderId="0" xfId="18" applyFont="1" applyAlignment="1">
      <alignment horizontal="left" vertical="center"/>
    </xf>
    <xf numFmtId="0" fontId="25" fillId="0" borderId="0" xfId="18" applyFont="1">
      <alignment vertical="center"/>
    </xf>
    <xf numFmtId="0" fontId="12" fillId="0" borderId="0" xfId="18" applyFont="1" applyAlignment="1">
      <alignment vertical="center" wrapText="1"/>
    </xf>
    <xf numFmtId="0" fontId="12" fillId="0" borderId="0" xfId="18" applyFont="1" applyAlignment="1">
      <alignment horizontal="right" vertical="center" wrapText="1"/>
    </xf>
    <xf numFmtId="0" fontId="12" fillId="0" borderId="8" xfId="18" applyFont="1" applyBorder="1" applyAlignment="1">
      <alignment vertical="center" wrapText="1"/>
    </xf>
    <xf numFmtId="0" fontId="12" fillId="0" borderId="0" xfId="18" applyFont="1" applyAlignment="1">
      <alignment horizontal="center" vertical="center" wrapText="1"/>
    </xf>
    <xf numFmtId="0" fontId="6" fillId="0" borderId="0" xfId="18" applyAlignment="1">
      <alignment horizontal="center" vertical="center"/>
    </xf>
    <xf numFmtId="0" fontId="15" fillId="0" borderId="0" xfId="18" applyFont="1" applyAlignment="1">
      <alignment horizontal="right" vertical="center"/>
    </xf>
    <xf numFmtId="49" fontId="12" fillId="0" borderId="8" xfId="18" applyNumberFormat="1" applyFont="1" applyBorder="1">
      <alignment vertical="center"/>
    </xf>
    <xf numFmtId="0" fontId="21" fillId="0" borderId="0" xfId="18" applyFont="1" applyAlignment="1">
      <alignment horizontal="left" vertical="top" wrapText="1"/>
    </xf>
    <xf numFmtId="0" fontId="19" fillId="0" borderId="3" xfId="18" applyFont="1" applyBorder="1" applyAlignment="1">
      <alignment horizontal="center" vertical="center" wrapText="1"/>
    </xf>
    <xf numFmtId="0" fontId="21" fillId="0" borderId="0" xfId="18" applyFont="1" applyAlignment="1">
      <alignment horizontal="left" vertical="center"/>
    </xf>
    <xf numFmtId="0" fontId="27" fillId="0" borderId="0" xfId="18" applyFont="1" applyAlignment="1">
      <alignment horizontal="left" vertical="center"/>
    </xf>
    <xf numFmtId="0" fontId="19" fillId="0" borderId="0" xfId="18" applyFont="1" applyAlignment="1">
      <alignment horizontal="center" vertical="center" wrapText="1"/>
    </xf>
    <xf numFmtId="0" fontId="22" fillId="0" borderId="0" xfId="18" applyFont="1" applyAlignment="1">
      <alignment horizontal="left" vertical="top" wrapText="1"/>
    </xf>
    <xf numFmtId="0" fontId="26" fillId="0" borderId="0" xfId="18" applyFont="1" applyAlignment="1">
      <alignment horizontal="left" vertical="center"/>
    </xf>
    <xf numFmtId="0" fontId="6" fillId="0" borderId="0" xfId="18" applyAlignment="1">
      <alignment vertical="top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 wrapText="1"/>
    </xf>
    <xf numFmtId="0" fontId="56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9" fillId="0" borderId="0" xfId="18" applyFont="1" applyAlignment="1">
      <alignment horizontal="left" vertical="center"/>
    </xf>
    <xf numFmtId="0" fontId="6" fillId="0" borderId="0" xfId="18" applyAlignment="1">
      <alignment horizontal="left" vertical="center" wrapText="1"/>
    </xf>
    <xf numFmtId="0" fontId="55" fillId="0" borderId="10" xfId="0" applyFont="1" applyBorder="1" applyAlignment="1">
      <alignment horizontal="left" vertical="top" wrapText="1"/>
    </xf>
    <xf numFmtId="0" fontId="55" fillId="0" borderId="11" xfId="0" applyFont="1" applyBorder="1" applyAlignment="1">
      <alignment horizontal="left" vertical="top" wrapText="1"/>
    </xf>
    <xf numFmtId="0" fontId="55" fillId="0" borderId="15" xfId="0" applyFont="1" applyBorder="1" applyAlignment="1">
      <alignment horizontal="left" vertical="top" wrapText="1"/>
    </xf>
    <xf numFmtId="0" fontId="55" fillId="0" borderId="0" xfId="0" applyFont="1" applyAlignment="1">
      <alignment horizontal="left" vertical="top" wrapText="1"/>
    </xf>
    <xf numFmtId="0" fontId="41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left" vertical="top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top" wrapText="1"/>
    </xf>
    <xf numFmtId="0" fontId="40" fillId="0" borderId="3" xfId="0" applyFont="1" applyBorder="1" applyAlignment="1">
      <alignment horizontal="left" vertical="center" wrapText="1"/>
    </xf>
    <xf numFmtId="0" fontId="21" fillId="0" borderId="4" xfId="18" applyFont="1" applyBorder="1" applyAlignment="1">
      <alignment horizontal="center" vertical="top" wrapText="1"/>
    </xf>
    <xf numFmtId="0" fontId="21" fillId="0" borderId="5" xfId="18" applyFont="1" applyBorder="1" applyAlignment="1">
      <alignment horizontal="center" vertical="top" wrapText="1"/>
    </xf>
    <xf numFmtId="0" fontId="21" fillId="0" borderId="6" xfId="18" applyFont="1" applyBorder="1" applyAlignment="1">
      <alignment horizontal="center" vertical="top" wrapText="1"/>
    </xf>
    <xf numFmtId="0" fontId="21" fillId="0" borderId="7" xfId="18" applyFont="1" applyBorder="1" applyAlignment="1">
      <alignment horizontal="center" vertical="top" wrapText="1"/>
    </xf>
    <xf numFmtId="0" fontId="21" fillId="0" borderId="8" xfId="18" applyFont="1" applyBorder="1" applyAlignment="1">
      <alignment horizontal="center" vertical="top" wrapText="1"/>
    </xf>
    <xf numFmtId="0" fontId="21" fillId="0" borderId="9" xfId="18" applyFont="1" applyBorder="1" applyAlignment="1">
      <alignment horizontal="center" vertical="top" wrapText="1"/>
    </xf>
    <xf numFmtId="0" fontId="21" fillId="0" borderId="0" xfId="18" applyFont="1" applyAlignment="1">
      <alignment horizontal="left" vertical="top" wrapText="1"/>
    </xf>
    <xf numFmtId="0" fontId="19" fillId="0" borderId="0" xfId="18" applyFont="1" applyAlignment="1">
      <alignment horizontal="center" vertical="center" wrapText="1"/>
    </xf>
    <xf numFmtId="0" fontId="12" fillId="0" borderId="0" xfId="18" applyFont="1" applyAlignment="1">
      <alignment horizontal="left" vertical="top" wrapText="1"/>
    </xf>
    <xf numFmtId="0" fontId="12" fillId="0" borderId="0" xfId="18" applyFont="1" applyAlignment="1">
      <alignment horizontal="left" vertical="top"/>
    </xf>
    <xf numFmtId="0" fontId="26" fillId="0" borderId="0" xfId="18" applyFont="1" applyAlignment="1">
      <alignment horizontal="left" vertical="center"/>
    </xf>
    <xf numFmtId="0" fontId="12" fillId="0" borderId="0" xfId="18" applyFont="1" applyAlignment="1">
      <alignment horizontal="left" vertical="center" wrapText="1"/>
    </xf>
    <xf numFmtId="0" fontId="12" fillId="0" borderId="0" xfId="18" applyFont="1" applyAlignment="1">
      <alignment horizontal="left" vertical="center"/>
    </xf>
    <xf numFmtId="0" fontId="38" fillId="0" borderId="1" xfId="18" applyFont="1" applyBorder="1" applyAlignment="1">
      <alignment horizontal="center" vertical="center" wrapText="1"/>
    </xf>
    <xf numFmtId="0" fontId="38" fillId="0" borderId="2" xfId="18" applyFont="1" applyBorder="1" applyAlignment="1">
      <alignment horizontal="center" vertical="center" wrapText="1"/>
    </xf>
    <xf numFmtId="0" fontId="38" fillId="0" borderId="1" xfId="18" applyFont="1" applyBorder="1" applyAlignment="1">
      <alignment horizontal="left" vertical="center" wrapText="1"/>
    </xf>
    <xf numFmtId="0" fontId="38" fillId="0" borderId="2" xfId="18" applyFont="1" applyBorder="1" applyAlignment="1">
      <alignment horizontal="left" vertical="center" wrapText="1"/>
    </xf>
    <xf numFmtId="0" fontId="19" fillId="0" borderId="8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9" fillId="0" borderId="0" xfId="6" applyFont="1">
      <alignment vertical="center"/>
    </xf>
    <xf numFmtId="0" fontId="47" fillId="0" borderId="3" xfId="6" applyFont="1" applyBorder="1" applyAlignment="1">
      <alignment horizontal="center" vertical="center" textRotation="255" wrapText="1"/>
    </xf>
    <xf numFmtId="0" fontId="14" fillId="0" borderId="10" xfId="6" applyFont="1" applyBorder="1" applyAlignment="1">
      <alignment horizontal="center" vertical="center" wrapText="1"/>
    </xf>
    <xf numFmtId="0" fontId="14" fillId="0" borderId="15" xfId="6" applyFont="1" applyBorder="1" applyAlignment="1">
      <alignment horizontal="center" vertical="center" wrapText="1"/>
    </xf>
    <xf numFmtId="0" fontId="50" fillId="0" borderId="18" xfId="13" applyFont="1" applyBorder="1" applyAlignment="1">
      <alignment horizontal="center" vertical="center"/>
    </xf>
    <xf numFmtId="0" fontId="50" fillId="0" borderId="0" xfId="13" applyFont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" fillId="0" borderId="8" xfId="13" applyBorder="1" applyAlignment="1">
      <alignment horizontal="center"/>
    </xf>
    <xf numFmtId="56" fontId="3" fillId="0" borderId="28" xfId="13" applyNumberFormat="1" applyBorder="1" applyAlignment="1">
      <alignment horizontal="center" vertical="center"/>
    </xf>
    <xf numFmtId="0" fontId="3" fillId="0" borderId="26" xfId="13" applyBorder="1" applyAlignment="1">
      <alignment horizontal="center" vertical="center"/>
    </xf>
    <xf numFmtId="0" fontId="3" fillId="0" borderId="31" xfId="13" applyBorder="1" applyAlignment="1">
      <alignment horizontal="center" vertical="center"/>
    </xf>
    <xf numFmtId="0" fontId="3" fillId="0" borderId="28" xfId="13" applyBorder="1" applyAlignment="1">
      <alignment horizontal="center" vertical="center"/>
    </xf>
    <xf numFmtId="0" fontId="3" fillId="0" borderId="27" xfId="13" applyBorder="1" applyAlignment="1">
      <alignment horizontal="center" vertical="center"/>
    </xf>
    <xf numFmtId="0" fontId="3" fillId="0" borderId="28" xfId="13" applyBorder="1" applyAlignment="1">
      <alignment horizontal="left" vertical="center" indent="1"/>
    </xf>
    <xf numFmtId="0" fontId="3" fillId="0" borderId="26" xfId="13" applyBorder="1" applyAlignment="1">
      <alignment horizontal="left" vertical="center" indent="1"/>
    </xf>
    <xf numFmtId="0" fontId="3" fillId="0" borderId="27" xfId="13" applyBorder="1" applyAlignment="1">
      <alignment horizontal="left" vertical="center" indent="1"/>
    </xf>
    <xf numFmtId="0" fontId="40" fillId="0" borderId="0" xfId="11" applyFont="1" applyAlignment="1">
      <alignment horizontal="center" vertical="center"/>
    </xf>
    <xf numFmtId="0" fontId="27" fillId="0" borderId="3" xfId="11" applyFont="1" applyBorder="1" applyAlignment="1">
      <alignment horizontal="center" vertical="center"/>
    </xf>
    <xf numFmtId="0" fontId="27" fillId="0" borderId="4" xfId="11" applyFont="1" applyBorder="1" applyAlignment="1">
      <alignment horizontal="right" vertical="center"/>
    </xf>
    <xf numFmtId="0" fontId="27" fillId="0" borderId="6" xfId="11" applyFont="1" applyBorder="1" applyAlignment="1">
      <alignment horizontal="right" vertical="center"/>
    </xf>
    <xf numFmtId="49" fontId="42" fillId="0" borderId="10" xfId="11" quotePrefix="1" applyNumberFormat="1" applyFont="1" applyBorder="1" applyAlignment="1">
      <alignment horizontal="center" vertical="center"/>
    </xf>
    <xf numFmtId="49" fontId="42" fillId="0" borderId="15" xfId="11" quotePrefix="1" applyNumberFormat="1" applyFont="1" applyBorder="1" applyAlignment="1">
      <alignment horizontal="center" vertical="center"/>
    </xf>
    <xf numFmtId="0" fontId="33" fillId="3" borderId="10" xfId="11" applyFont="1" applyFill="1" applyBorder="1" applyAlignment="1">
      <alignment horizontal="center" vertical="center"/>
    </xf>
    <xf numFmtId="0" fontId="33" fillId="3" borderId="15" xfId="11" applyFont="1" applyFill="1" applyBorder="1" applyAlignment="1">
      <alignment horizontal="center" vertical="center"/>
    </xf>
    <xf numFmtId="0" fontId="30" fillId="0" borderId="3" xfId="11" applyFont="1" applyBorder="1" applyAlignment="1">
      <alignment horizontal="center" vertical="center" wrapText="1"/>
    </xf>
    <xf numFmtId="0" fontId="30" fillId="0" borderId="3" xfId="11" applyFont="1" applyBorder="1" applyAlignment="1">
      <alignment horizontal="center" vertical="center"/>
    </xf>
    <xf numFmtId="0" fontId="27" fillId="0" borderId="7" xfId="11" applyFont="1" applyBorder="1" applyAlignment="1">
      <alignment horizontal="left" vertical="center"/>
    </xf>
    <xf numFmtId="0" fontId="27" fillId="0" borderId="9" xfId="11" applyFont="1" applyBorder="1" applyAlignment="1">
      <alignment horizontal="left" vertical="center"/>
    </xf>
    <xf numFmtId="0" fontId="43" fillId="0" borderId="10" xfId="11" applyFont="1" applyBorder="1" applyAlignment="1">
      <alignment horizontal="center" vertical="center"/>
    </xf>
    <xf numFmtId="0" fontId="43" fillId="0" borderId="11" xfId="11" applyFont="1" applyBorder="1" applyAlignment="1">
      <alignment horizontal="center" vertical="center"/>
    </xf>
    <xf numFmtId="0" fontId="43" fillId="0" borderId="15" xfId="11" applyFont="1" applyBorder="1" applyAlignment="1">
      <alignment horizontal="center" vertical="center"/>
    </xf>
    <xf numFmtId="176" fontId="33" fillId="3" borderId="10" xfId="12" applyNumberFormat="1" applyFont="1" applyFill="1" applyBorder="1" applyAlignment="1">
      <alignment horizontal="right" vertical="center"/>
    </xf>
    <xf numFmtId="176" fontId="33" fillId="3" borderId="11" xfId="12" applyNumberFormat="1" applyFont="1" applyFill="1" applyBorder="1" applyAlignment="1">
      <alignment horizontal="right" vertical="center"/>
    </xf>
    <xf numFmtId="176" fontId="33" fillId="3" borderId="15" xfId="12" applyNumberFormat="1" applyFont="1" applyFill="1" applyBorder="1" applyAlignment="1">
      <alignment horizontal="right" vertical="center"/>
    </xf>
    <xf numFmtId="0" fontId="30" fillId="0" borderId="1" xfId="11" applyFont="1" applyBorder="1" applyAlignment="1">
      <alignment horizontal="center" vertical="center"/>
    </xf>
    <xf numFmtId="0" fontId="30" fillId="0" borderId="2" xfId="11" applyFont="1" applyBorder="1" applyAlignment="1">
      <alignment horizontal="center" vertical="center"/>
    </xf>
    <xf numFmtId="38" fontId="30" fillId="0" borderId="3" xfId="12" applyFont="1" applyBorder="1" applyAlignment="1">
      <alignment horizontal="center" vertical="center"/>
    </xf>
    <xf numFmtId="0" fontId="30" fillId="0" borderId="10" xfId="11" applyFont="1" applyBorder="1" applyAlignment="1">
      <alignment horizontal="center" vertical="center"/>
    </xf>
    <xf numFmtId="0" fontId="30" fillId="0" borderId="15" xfId="11" applyFont="1" applyBorder="1" applyAlignment="1">
      <alignment horizontal="center" vertical="center"/>
    </xf>
    <xf numFmtId="0" fontId="27" fillId="0" borderId="10" xfId="11" applyFont="1" applyBorder="1" applyAlignment="1">
      <alignment horizontal="center" vertical="center"/>
    </xf>
    <xf numFmtId="0" fontId="27" fillId="0" borderId="11" xfId="11" applyFont="1" applyBorder="1" applyAlignment="1">
      <alignment horizontal="center" vertical="center"/>
    </xf>
    <xf numFmtId="0" fontId="27" fillId="0" borderId="15" xfId="11" applyFont="1" applyBorder="1" applyAlignment="1">
      <alignment horizontal="center" vertical="center"/>
    </xf>
    <xf numFmtId="0" fontId="30" fillId="0" borderId="11" xfId="11" applyFont="1" applyBorder="1" applyAlignment="1">
      <alignment horizontal="center" vertical="center"/>
    </xf>
    <xf numFmtId="0" fontId="34" fillId="0" borderId="10" xfId="11" applyFont="1" applyBorder="1" applyAlignment="1">
      <alignment horizontal="center" vertical="center"/>
    </xf>
    <xf numFmtId="0" fontId="34" fillId="0" borderId="11" xfId="11" applyFont="1" applyBorder="1" applyAlignment="1">
      <alignment horizontal="center" vertical="center"/>
    </xf>
    <xf numFmtId="0" fontId="34" fillId="0" borderId="15" xfId="11" applyFont="1" applyBorder="1" applyAlignment="1">
      <alignment horizontal="center" vertical="center"/>
    </xf>
    <xf numFmtId="38" fontId="30" fillId="0" borderId="3" xfId="11" applyNumberFormat="1" applyFont="1" applyBorder="1" applyAlignment="1">
      <alignment horizontal="center" vertical="center"/>
    </xf>
    <xf numFmtId="0" fontId="30" fillId="0" borderId="3" xfId="11" applyFont="1" applyBorder="1" applyAlignment="1">
      <alignment horizontal="center" vertical="center" textRotation="255"/>
    </xf>
    <xf numFmtId="49" fontId="54" fillId="0" borderId="10" xfId="14" quotePrefix="1" applyNumberFormat="1" applyFont="1" applyBorder="1" applyAlignment="1">
      <alignment horizontal="center" vertical="center"/>
    </xf>
    <xf numFmtId="49" fontId="54" fillId="0" borderId="15" xfId="14" quotePrefix="1" applyNumberFormat="1" applyFont="1" applyBorder="1" applyAlignment="1">
      <alignment horizontal="center" vertical="center"/>
    </xf>
    <xf numFmtId="0" fontId="33" fillId="3" borderId="10" xfId="14" applyFont="1" applyFill="1" applyBorder="1" applyAlignment="1">
      <alignment horizontal="center" vertical="center" wrapText="1"/>
    </xf>
    <xf numFmtId="0" fontId="33" fillId="3" borderId="15" xfId="14" applyFont="1" applyFill="1" applyBorder="1" applyAlignment="1">
      <alignment horizontal="center" vertical="center"/>
    </xf>
    <xf numFmtId="0" fontId="27" fillId="0" borderId="3" xfId="14" applyFont="1" applyBorder="1" applyAlignment="1">
      <alignment horizontal="center" vertical="center" wrapText="1"/>
    </xf>
    <xf numFmtId="0" fontId="27" fillId="0" borderId="3" xfId="14" applyFont="1" applyBorder="1" applyAlignment="1">
      <alignment horizontal="center" vertical="center"/>
    </xf>
    <xf numFmtId="0" fontId="34" fillId="0" borderId="10" xfId="14" applyFont="1" applyBorder="1" applyAlignment="1">
      <alignment horizontal="center" vertical="center"/>
    </xf>
    <xf numFmtId="0" fontId="34" fillId="0" borderId="11" xfId="14" applyFont="1" applyBorder="1" applyAlignment="1">
      <alignment horizontal="center" vertical="center"/>
    </xf>
    <xf numFmtId="0" fontId="34" fillId="0" borderId="15" xfId="14" applyFont="1" applyBorder="1" applyAlignment="1">
      <alignment horizontal="center" vertical="center"/>
    </xf>
    <xf numFmtId="176" fontId="33" fillId="3" borderId="10" xfId="15" applyNumberFormat="1" applyFont="1" applyFill="1" applyBorder="1" applyAlignment="1">
      <alignment horizontal="right" vertical="center"/>
    </xf>
    <xf numFmtId="176" fontId="33" fillId="3" borderId="11" xfId="15" applyNumberFormat="1" applyFont="1" applyFill="1" applyBorder="1" applyAlignment="1">
      <alignment horizontal="right" vertical="center"/>
    </xf>
    <xf numFmtId="176" fontId="33" fillId="3" borderId="15" xfId="15" applyNumberFormat="1" applyFont="1" applyFill="1" applyBorder="1" applyAlignment="1">
      <alignment horizontal="right" vertical="center"/>
    </xf>
    <xf numFmtId="0" fontId="30" fillId="0" borderId="10" xfId="14" applyFont="1" applyBorder="1" applyAlignment="1">
      <alignment horizontal="center" vertical="center"/>
    </xf>
    <xf numFmtId="0" fontId="30" fillId="0" borderId="11" xfId="14" applyFont="1" applyBorder="1" applyAlignment="1">
      <alignment horizontal="center" vertical="center"/>
    </xf>
    <xf numFmtId="0" fontId="30" fillId="0" borderId="15" xfId="14" applyFont="1" applyBorder="1" applyAlignment="1">
      <alignment horizontal="center" vertical="center"/>
    </xf>
    <xf numFmtId="0" fontId="27" fillId="0" borderId="10" xfId="14" applyFont="1" applyBorder="1" applyAlignment="1">
      <alignment horizontal="center" vertical="center"/>
    </xf>
    <xf numFmtId="0" fontId="27" fillId="0" borderId="11" xfId="14" applyFont="1" applyBorder="1" applyAlignment="1">
      <alignment horizontal="center" vertical="center"/>
    </xf>
    <xf numFmtId="0" fontId="27" fillId="0" borderId="15" xfId="14" applyFont="1" applyBorder="1" applyAlignment="1">
      <alignment horizontal="center" vertical="center"/>
    </xf>
    <xf numFmtId="0" fontId="30" fillId="0" borderId="3" xfId="16" applyFont="1" applyBorder="1" applyAlignment="1">
      <alignment horizontal="center" vertical="center"/>
    </xf>
    <xf numFmtId="0" fontId="30" fillId="0" borderId="1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center"/>
    </xf>
    <xf numFmtId="0" fontId="30" fillId="0" borderId="10" xfId="16" applyFont="1" applyBorder="1" applyAlignment="1">
      <alignment horizontal="center" vertical="center"/>
    </xf>
    <xf numFmtId="0" fontId="30" fillId="0" borderId="15" xfId="16" applyFont="1" applyBorder="1" applyAlignment="1">
      <alignment horizontal="center" vertical="center"/>
    </xf>
    <xf numFmtId="38" fontId="30" fillId="0" borderId="3" xfId="17" applyFont="1" applyBorder="1" applyAlignment="1">
      <alignment horizontal="center" vertical="center"/>
    </xf>
    <xf numFmtId="0" fontId="40" fillId="0" borderId="10" xfId="16" applyFont="1" applyBorder="1" applyAlignment="1">
      <alignment horizontal="center" vertical="center"/>
    </xf>
    <xf numFmtId="0" fontId="40" fillId="0" borderId="15" xfId="16" applyFont="1" applyBorder="1" applyAlignment="1">
      <alignment horizontal="center" vertical="center"/>
    </xf>
    <xf numFmtId="38" fontId="40" fillId="0" borderId="3" xfId="17" applyFont="1" applyBorder="1" applyAlignment="1">
      <alignment horizontal="center" vertical="center"/>
    </xf>
  </cellXfs>
  <cellStyles count="23">
    <cellStyle name="桁区切り" xfId="8" builtinId="6"/>
    <cellStyle name="桁区切り 2" xfId="4" xr:uid="{2AE01949-58ED-4A41-BC19-7B6445CDCF8D}"/>
    <cellStyle name="桁区切り 3" xfId="10" xr:uid="{9ADDC160-B57C-43C4-AE5A-9907DF4C5A2E}"/>
    <cellStyle name="桁区切り 3 2" xfId="15" xr:uid="{0B0C93D5-1CE1-4E1C-A9DF-464140EA5B3F}"/>
    <cellStyle name="桁区切り 3 3" xfId="20" xr:uid="{5FF4BCA6-E11B-4C91-8AAA-2AE58A04445E}"/>
    <cellStyle name="桁区切り 4" xfId="12" xr:uid="{3500CA10-2C8B-40F1-B7D6-A179CD001A32}"/>
    <cellStyle name="桁区切り 4 2" xfId="17" xr:uid="{A73FA4A3-217D-43A8-AAF1-200803694430}"/>
    <cellStyle name="桁区切り 4 3" xfId="22" xr:uid="{EEA99CF5-83C2-41C9-BE5C-E6FA03149645}"/>
    <cellStyle name="標準" xfId="0" builtinId="0"/>
    <cellStyle name="標準 2" xfId="1" xr:uid="{C3B7AAAD-F4BB-437F-B376-9DD8433B0773}"/>
    <cellStyle name="標準 2 2" xfId="7" xr:uid="{DB24F079-C575-442D-A49D-DA6C11435C40}"/>
    <cellStyle name="標準 3" xfId="2" xr:uid="{15B45E6B-9008-406B-A063-D4586E0E295B}"/>
    <cellStyle name="標準 3 2" xfId="6" xr:uid="{DC5FCB67-8E82-470B-BCFE-56E6AD250CC9}"/>
    <cellStyle name="標準 3 3" xfId="18" xr:uid="{EBAD39B8-7C26-43DF-96E6-A479FFE96A66}"/>
    <cellStyle name="標準 4" xfId="3" xr:uid="{F6EB44B0-6BDE-4297-B7DC-6AB7C6AD9696}"/>
    <cellStyle name="標準 5" xfId="5" xr:uid="{494DE87A-A943-4992-9FA8-D64531A13CD3}"/>
    <cellStyle name="標準 6" xfId="9" xr:uid="{5EE10B97-45C7-4763-8ECB-C5DD3A387994}"/>
    <cellStyle name="標準 6 2" xfId="14" xr:uid="{228AC6D5-AD37-455E-B00D-9180969F9ABD}"/>
    <cellStyle name="標準 6 3" xfId="19" xr:uid="{86E03418-E8DB-4ABD-9DA0-0512C0E5AEDF}"/>
    <cellStyle name="標準 7" xfId="11" xr:uid="{9479009B-4BAA-4D02-A0F2-A017575BA2EE}"/>
    <cellStyle name="標準 7 2" xfId="16" xr:uid="{0E4805B8-109D-4EEF-978A-F0F3E8D88005}"/>
    <cellStyle name="標準 7 3" xfId="21" xr:uid="{E83782AF-1E88-4936-98B4-46D744E1E2B1}"/>
    <cellStyle name="標準 8" xfId="13" xr:uid="{C929694E-66BE-4992-8062-0BA264645800}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91535</xdr:colOff>
      <xdr:row>25</xdr:row>
      <xdr:rowOff>142875</xdr:rowOff>
    </xdr:from>
    <xdr:to>
      <xdr:col>0</xdr:col>
      <xdr:colOff>1657051</xdr:colOff>
      <xdr:row>31</xdr:row>
      <xdr:rowOff>203700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19C02C2-3340-EBC5-9151-5EA3D6FC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" y="6619875"/>
          <a:ext cx="1565516" cy="166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238125</xdr:rowOff>
    </xdr:from>
    <xdr:to>
      <xdr:col>0</xdr:col>
      <xdr:colOff>1077450</xdr:colOff>
      <xdr:row>13</xdr:row>
      <xdr:rowOff>304575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0861A1B-A1B0-42B0-8B3D-D7E7D617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85900"/>
          <a:ext cx="10012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895351</xdr:colOff>
      <xdr:row>6</xdr:row>
      <xdr:rowOff>57850</xdr:rowOff>
    </xdr:from>
    <xdr:to>
      <xdr:col>0</xdr:col>
      <xdr:colOff>2533651</xdr:colOff>
      <xdr:row>13</xdr:row>
      <xdr:rowOff>62549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4EF37A9-7825-A3F3-FEDC-37DDA98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1" y="1305625"/>
          <a:ext cx="1638300" cy="17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7</xdr:row>
      <xdr:rowOff>135158</xdr:rowOff>
    </xdr:from>
    <xdr:to>
      <xdr:col>0</xdr:col>
      <xdr:colOff>1619250</xdr:colOff>
      <xdr:row>13</xdr:row>
      <xdr:rowOff>276000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2B53A8D-014B-41D5-8A7A-2EED14CE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30583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7</xdr:row>
      <xdr:rowOff>104774</xdr:rowOff>
    </xdr:from>
    <xdr:to>
      <xdr:col>0</xdr:col>
      <xdr:colOff>2789747</xdr:colOff>
      <xdr:row>13</xdr:row>
      <xdr:rowOff>295049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8D7EDBF-A50E-4DA8-AC6E-45D34C775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00199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</xdr:row>
      <xdr:rowOff>170750</xdr:rowOff>
    </xdr:from>
    <xdr:to>
      <xdr:col>0</xdr:col>
      <xdr:colOff>1048875</xdr:colOff>
      <xdr:row>22</xdr:row>
      <xdr:rowOff>284825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04999CE-C44E-46C1-885A-3A44512D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56950"/>
          <a:ext cx="10012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866776</xdr:colOff>
      <xdr:row>15</xdr:row>
      <xdr:rowOff>238125</xdr:rowOff>
    </xdr:from>
    <xdr:to>
      <xdr:col>0</xdr:col>
      <xdr:colOff>2505076</xdr:colOff>
      <xdr:row>22</xdr:row>
      <xdr:rowOff>42799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315AD32-F25C-4885-9D21-64A7BD3D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6776" y="3876675"/>
          <a:ext cx="1638300" cy="17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17</xdr:row>
      <xdr:rowOff>67783</xdr:rowOff>
    </xdr:from>
    <xdr:to>
      <xdr:col>0</xdr:col>
      <xdr:colOff>1590675</xdr:colOff>
      <xdr:row>22</xdr:row>
      <xdr:rowOff>256250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FC28699-D8A9-4D0F-ABC0-2D8FDF0AA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201633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17</xdr:row>
      <xdr:rowOff>37399</xdr:rowOff>
    </xdr:from>
    <xdr:to>
      <xdr:col>0</xdr:col>
      <xdr:colOff>2761172</xdr:colOff>
      <xdr:row>22</xdr:row>
      <xdr:rowOff>275299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3A824C6-D0B7-4A85-A39F-93B4E6BA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171249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21</xdr:row>
      <xdr:rowOff>0</xdr:rowOff>
    </xdr:from>
    <xdr:to>
      <xdr:col>0</xdr:col>
      <xdr:colOff>1406835</xdr:colOff>
      <xdr:row>23</xdr:row>
      <xdr:rowOff>4783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7B53AA6-370A-D461-3A6B-7C59E92B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6" y="5324475"/>
          <a:ext cx="768659" cy="662008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21</xdr:row>
      <xdr:rowOff>38100</xdr:rowOff>
    </xdr:from>
    <xdr:to>
      <xdr:col>0</xdr:col>
      <xdr:colOff>1902135</xdr:colOff>
      <xdr:row>23</xdr:row>
      <xdr:rowOff>42883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F2AA669-8AD4-447D-A8C2-ED0D570B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3476" y="5362575"/>
          <a:ext cx="768659" cy="662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1676401</xdr:colOff>
      <xdr:row>21</xdr:row>
      <xdr:rowOff>57150</xdr:rowOff>
    </xdr:from>
    <xdr:to>
      <xdr:col>0</xdr:col>
      <xdr:colOff>2445060</xdr:colOff>
      <xdr:row>23</xdr:row>
      <xdr:rowOff>61933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F9E1839-F8FB-4979-BA4A-FD49DFB46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6401" y="5381625"/>
          <a:ext cx="768659" cy="6620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26</xdr:row>
      <xdr:rowOff>190500</xdr:rowOff>
    </xdr:from>
    <xdr:ext cx="810123" cy="1456400"/>
    <xdr:pic>
      <xdr:nvPicPr>
        <xdr:cNvPr id="14" name="図 13">
          <a:extLst>
            <a:ext uri="{FF2B5EF4-FFF2-40B4-BE49-F238E27FC236}">
              <a16:creationId xmlns:a16="http://schemas.microsoft.com/office/drawing/2014/main" id="{90AC6951-3BA2-47A2-A17A-05BF3AC95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810123" cy="145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1152526</xdr:colOff>
      <xdr:row>25</xdr:row>
      <xdr:rowOff>9525</xdr:rowOff>
    </xdr:from>
    <xdr:ext cx="1638300" cy="1738249"/>
    <xdr:pic>
      <xdr:nvPicPr>
        <xdr:cNvPr id="15" name="図 14">
          <a:extLst>
            <a:ext uri="{FF2B5EF4-FFF2-40B4-BE49-F238E27FC236}">
              <a16:creationId xmlns:a16="http://schemas.microsoft.com/office/drawing/2014/main" id="{94318F47-6CBF-4D13-9473-171B73FD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2526" y="6486525"/>
          <a:ext cx="1638300" cy="1738249"/>
        </a:xfrm>
        <a:prstGeom prst="rect">
          <a:avLst/>
        </a:prstGeom>
      </xdr:spPr>
    </xdr:pic>
    <xdr:clientData/>
  </xdr:oneCellAnchor>
  <xdr:oneCellAnchor>
    <xdr:from>
      <xdr:col>0</xdr:col>
      <xdr:colOff>962025</xdr:colOff>
      <xdr:row>26</xdr:row>
      <xdr:rowOff>39208</xdr:rowOff>
    </xdr:from>
    <xdr:ext cx="904875" cy="1626742"/>
    <xdr:pic>
      <xdr:nvPicPr>
        <xdr:cNvPr id="16" name="図 15">
          <a:extLst>
            <a:ext uri="{FF2B5EF4-FFF2-40B4-BE49-F238E27FC236}">
              <a16:creationId xmlns:a16="http://schemas.microsoft.com/office/drawing/2014/main" id="{613A097B-CE83-44EF-A266-8F9DE216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6763858"/>
          <a:ext cx="904875" cy="1626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2076450</xdr:colOff>
      <xdr:row>26</xdr:row>
      <xdr:rowOff>27874</xdr:rowOff>
    </xdr:from>
    <xdr:ext cx="932372" cy="1676175"/>
    <xdr:pic>
      <xdr:nvPicPr>
        <xdr:cNvPr id="17" name="図 16">
          <a:extLst>
            <a:ext uri="{FF2B5EF4-FFF2-40B4-BE49-F238E27FC236}">
              <a16:creationId xmlns:a16="http://schemas.microsoft.com/office/drawing/2014/main" id="{CEDA30B6-11C2-47F6-B952-E8244D922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752524"/>
          <a:ext cx="932372" cy="167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638176</xdr:colOff>
      <xdr:row>30</xdr:row>
      <xdr:rowOff>0</xdr:rowOff>
    </xdr:from>
    <xdr:ext cx="768659" cy="662008"/>
    <xdr:pic>
      <xdr:nvPicPr>
        <xdr:cNvPr id="18" name="図 17">
          <a:extLst>
            <a:ext uri="{FF2B5EF4-FFF2-40B4-BE49-F238E27FC236}">
              <a16:creationId xmlns:a16="http://schemas.microsoft.com/office/drawing/2014/main" id="{B21648EE-AB7B-403F-B666-98C20665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6" y="5324475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1133476</xdr:colOff>
      <xdr:row>30</xdr:row>
      <xdr:rowOff>38100</xdr:rowOff>
    </xdr:from>
    <xdr:ext cx="768659" cy="662008"/>
    <xdr:pic>
      <xdr:nvPicPr>
        <xdr:cNvPr id="19" name="図 18">
          <a:extLst>
            <a:ext uri="{FF2B5EF4-FFF2-40B4-BE49-F238E27FC236}">
              <a16:creationId xmlns:a16="http://schemas.microsoft.com/office/drawing/2014/main" id="{0C2030C9-A938-45C4-8375-4EFAED11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3476" y="5362575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1714501</xdr:colOff>
      <xdr:row>30</xdr:row>
      <xdr:rowOff>57150</xdr:rowOff>
    </xdr:from>
    <xdr:ext cx="768659" cy="662008"/>
    <xdr:pic>
      <xdr:nvPicPr>
        <xdr:cNvPr id="20" name="図 19">
          <a:extLst>
            <a:ext uri="{FF2B5EF4-FFF2-40B4-BE49-F238E27FC236}">
              <a16:creationId xmlns:a16="http://schemas.microsoft.com/office/drawing/2014/main" id="{B52B9006-6272-4DF7-9B2E-91ED3F17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1" y="7886700"/>
          <a:ext cx="768659" cy="662008"/>
        </a:xfrm>
        <a:prstGeom prst="rect">
          <a:avLst/>
        </a:prstGeom>
      </xdr:spPr>
    </xdr:pic>
    <xdr:clientData/>
  </xdr:oneCellAnchor>
  <xdr:oneCellAnchor>
    <xdr:from>
      <xdr:col>0</xdr:col>
      <xdr:colOff>1985255</xdr:colOff>
      <xdr:row>10</xdr:row>
      <xdr:rowOff>228600</xdr:rowOff>
    </xdr:from>
    <xdr:ext cx="649409" cy="47872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647DF6BB-C6F7-A72A-FBEA-75070906A99E}"/>
            </a:ext>
          </a:extLst>
        </xdr:cNvPr>
        <xdr:cNvSpPr txBox="1"/>
      </xdr:nvSpPr>
      <xdr:spPr>
        <a:xfrm>
          <a:off x="1985255" y="2466975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10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天神</a:t>
          </a:r>
          <a:r>
            <a:rPr kumimoji="1" lang="en-US" altLang="ja-JP" sz="900" b="1"/>
            <a:t>2023</a:t>
          </a:r>
          <a:endParaRPr kumimoji="1" lang="ja-JP" altLang="en-US" sz="900" b="1"/>
        </a:p>
      </xdr:txBody>
    </xdr:sp>
    <xdr:clientData/>
  </xdr:oneCellAnchor>
  <xdr:oneCellAnchor>
    <xdr:from>
      <xdr:col>0</xdr:col>
      <xdr:colOff>1985255</xdr:colOff>
      <xdr:row>19</xdr:row>
      <xdr:rowOff>9525</xdr:rowOff>
    </xdr:from>
    <xdr:ext cx="649409" cy="478721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8E9C2C-8285-4209-9025-BB466D6F3788}"/>
            </a:ext>
          </a:extLst>
        </xdr:cNvPr>
        <xdr:cNvSpPr txBox="1"/>
      </xdr:nvSpPr>
      <xdr:spPr>
        <a:xfrm>
          <a:off x="1985255" y="4838700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11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天神</a:t>
          </a:r>
          <a:r>
            <a:rPr kumimoji="1" lang="en-US" altLang="ja-JP" sz="900" b="1"/>
            <a:t>2023</a:t>
          </a:r>
          <a:endParaRPr kumimoji="1" lang="ja-JP" altLang="en-US" sz="900" b="1"/>
        </a:p>
      </xdr:txBody>
    </xdr:sp>
    <xdr:clientData/>
  </xdr:oneCellAnchor>
  <xdr:oneCellAnchor>
    <xdr:from>
      <xdr:col>0</xdr:col>
      <xdr:colOff>2228851</xdr:colOff>
      <xdr:row>28</xdr:row>
      <xdr:rowOff>182083</xdr:rowOff>
    </xdr:from>
    <xdr:ext cx="649409" cy="47872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8FB5F0C-36DE-4423-965B-A9DBB26BFF56}"/>
            </a:ext>
          </a:extLst>
        </xdr:cNvPr>
        <xdr:cNvSpPr txBox="1"/>
      </xdr:nvSpPr>
      <xdr:spPr>
        <a:xfrm>
          <a:off x="2228851" y="7516333"/>
          <a:ext cx="649409" cy="47872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en-US" altLang="ja-JP" sz="900" b="1"/>
            <a:t>9</a:t>
          </a:r>
          <a:r>
            <a:rPr kumimoji="1" lang="ja-JP" altLang="en-US" sz="900" b="1"/>
            <a:t>月</a:t>
          </a:r>
          <a:r>
            <a:rPr kumimoji="1" lang="en-US" altLang="ja-JP" sz="900" b="1"/>
            <a:t>20</a:t>
          </a:r>
          <a:r>
            <a:rPr kumimoji="1" lang="ja-JP" altLang="en-US" sz="900" b="1"/>
            <a:t>日</a:t>
          </a:r>
          <a:endParaRPr kumimoji="1" lang="en-US" altLang="ja-JP" sz="900" b="1"/>
        </a:p>
        <a:p>
          <a:pPr algn="ctr"/>
          <a:r>
            <a:rPr kumimoji="1" lang="ja-JP" altLang="en-US" sz="900" b="1"/>
            <a:t>博多</a:t>
          </a:r>
          <a:r>
            <a:rPr kumimoji="1" lang="en-US" altLang="ja-JP" sz="900" b="1"/>
            <a:t>1999</a:t>
          </a:r>
          <a:endParaRPr kumimoji="1" lang="ja-JP" altLang="en-US" sz="9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25676</xdr:rowOff>
    </xdr:from>
    <xdr:to>
      <xdr:col>8</xdr:col>
      <xdr:colOff>12543</xdr:colOff>
      <xdr:row>15</xdr:row>
      <xdr:rowOff>1278610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63FE9A03-AAE3-C9E7-2E91-207E6E9721BC}"/>
            </a:ext>
          </a:extLst>
        </xdr:cNvPr>
        <xdr:cNvGrpSpPr/>
      </xdr:nvGrpSpPr>
      <xdr:grpSpPr>
        <a:xfrm>
          <a:off x="0" y="5563783"/>
          <a:ext cx="2938079" cy="1633934"/>
          <a:chOff x="0" y="5578751"/>
          <a:chExt cx="2908143" cy="1633934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7B40356A-1ED0-F974-84B3-ACE73CD4F8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5578751"/>
            <a:ext cx="2908143" cy="163393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49FE6FA6-57B7-4F65-B535-66646431CCF8}"/>
              </a:ext>
            </a:extLst>
          </xdr:cNvPr>
          <xdr:cNvSpPr/>
        </xdr:nvSpPr>
        <xdr:spPr>
          <a:xfrm>
            <a:off x="57150" y="6083576"/>
            <a:ext cx="109471" cy="181060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A743307D-66D2-4B71-8657-748CA18DCC45}"/>
              </a:ext>
            </a:extLst>
          </xdr:cNvPr>
          <xdr:cNvSpPr/>
        </xdr:nvSpPr>
        <xdr:spPr>
          <a:xfrm>
            <a:off x="2438400" y="6093101"/>
            <a:ext cx="109471" cy="181060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23733</xdr:colOff>
      <xdr:row>6</xdr:row>
      <xdr:rowOff>72982</xdr:rowOff>
    </xdr:from>
    <xdr:to>
      <xdr:col>7</xdr:col>
      <xdr:colOff>126596</xdr:colOff>
      <xdr:row>7</xdr:row>
      <xdr:rowOff>1314471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FA81A09-6473-2BBF-F9A0-AF44C50B04DB}"/>
            </a:ext>
          </a:extLst>
        </xdr:cNvPr>
        <xdr:cNvGrpSpPr/>
      </xdr:nvGrpSpPr>
      <xdr:grpSpPr>
        <a:xfrm>
          <a:off x="23733" y="1284018"/>
          <a:ext cx="2824292" cy="1622489"/>
          <a:chOff x="23733" y="1298808"/>
          <a:chExt cx="2720167" cy="1622489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C9DB1F8E-C16A-311C-33A2-F6A824991B09}"/>
              </a:ext>
            </a:extLst>
          </xdr:cNvPr>
          <xdr:cNvGrpSpPr/>
        </xdr:nvGrpSpPr>
        <xdr:grpSpPr>
          <a:xfrm>
            <a:off x="23733" y="1298808"/>
            <a:ext cx="2720167" cy="1622489"/>
            <a:chOff x="2758587" y="803762"/>
            <a:chExt cx="2720486" cy="1622489"/>
          </a:xfrm>
        </xdr:grpSpPr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7D15906D-4E01-760C-329A-2B9BEA5B6556}"/>
                </a:ext>
              </a:extLst>
            </xdr:cNvPr>
            <xdr:cNvGrpSpPr/>
          </xdr:nvGrpSpPr>
          <xdr:grpSpPr>
            <a:xfrm>
              <a:off x="2758587" y="803762"/>
              <a:ext cx="2720486" cy="1622489"/>
              <a:chOff x="6520143" y="1711565"/>
              <a:chExt cx="3128682" cy="1873811"/>
            </a:xfrm>
          </xdr:grpSpPr>
          <xdr:grpSp>
            <xdr:nvGrpSpPr>
              <xdr:cNvPr id="11" name="グループ化 10">
                <a:extLst>
                  <a:ext uri="{FF2B5EF4-FFF2-40B4-BE49-F238E27FC236}">
                    <a16:creationId xmlns:a16="http://schemas.microsoft.com/office/drawing/2014/main" id="{D43A5D01-2B57-2949-2E48-BC467606C84B}"/>
                  </a:ext>
                </a:extLst>
              </xdr:cNvPr>
              <xdr:cNvGrpSpPr/>
            </xdr:nvGrpSpPr>
            <xdr:grpSpPr>
              <a:xfrm>
                <a:off x="6520143" y="1711565"/>
                <a:ext cx="3128682" cy="1873811"/>
                <a:chOff x="7148793" y="1863965"/>
                <a:chExt cx="3128682" cy="1873811"/>
              </a:xfrm>
            </xdr:grpSpPr>
            <xdr:pic>
              <xdr:nvPicPr>
                <xdr:cNvPr id="2" name="図 1">
                  <a:extLst>
                    <a:ext uri="{FF2B5EF4-FFF2-40B4-BE49-F238E27FC236}">
                      <a16:creationId xmlns:a16="http://schemas.microsoft.com/office/drawing/2014/main" id="{F1879731-8924-7808-D5B3-8627C9974075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7148793" y="1903879"/>
                  <a:ext cx="3128682" cy="175088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4" name="図 3">
                  <a:extLst>
                    <a:ext uri="{FF2B5EF4-FFF2-40B4-BE49-F238E27FC236}">
                      <a16:creationId xmlns:a16="http://schemas.microsoft.com/office/drawing/2014/main" id="{AA51316C-C500-260A-90F3-830EC6B6F9EB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7276"/>
                <a:stretch/>
              </xdr:blipFill>
              <xdr:spPr>
                <a:xfrm>
                  <a:off x="7291669" y="2362199"/>
                  <a:ext cx="635561" cy="1191229"/>
                </a:xfrm>
                <a:prstGeom prst="rect">
                  <a:avLst/>
                </a:prstGeom>
              </xdr:spPr>
            </xdr:pic>
            <xdr:pic>
              <xdr:nvPicPr>
                <xdr:cNvPr id="6" name="図 5">
                  <a:extLst>
                    <a:ext uri="{FF2B5EF4-FFF2-40B4-BE49-F238E27FC236}">
                      <a16:creationId xmlns:a16="http://schemas.microsoft.com/office/drawing/2014/main" id="{862C8906-384E-42B7-8E54-5CBDC020CCBA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3658"/>
                <a:stretch/>
              </xdr:blipFill>
              <xdr:spPr>
                <a:xfrm>
                  <a:off x="7796494" y="1863965"/>
                  <a:ext cx="794451" cy="1554164"/>
                </a:xfrm>
                <a:prstGeom prst="rect">
                  <a:avLst/>
                </a:prstGeom>
              </xdr:spPr>
            </xdr:pic>
            <xdr:pic>
              <xdr:nvPicPr>
                <xdr:cNvPr id="8" name="図 7">
                  <a:extLst>
                    <a:ext uri="{FF2B5EF4-FFF2-40B4-BE49-F238E27FC236}">
                      <a16:creationId xmlns:a16="http://schemas.microsoft.com/office/drawing/2014/main" id="{9F45175D-8D46-41F9-89F3-ECA1677EF48A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l="27537" t="16689"/>
                <a:stretch/>
              </xdr:blipFill>
              <xdr:spPr>
                <a:xfrm rot="1879421" flipH="1">
                  <a:off x="8763238" y="2238183"/>
                  <a:ext cx="1232682" cy="1499593"/>
                </a:xfrm>
                <a:prstGeom prst="rect">
                  <a:avLst/>
                </a:prstGeom>
              </xdr:spPr>
            </xdr:pic>
            <xdr:pic>
              <xdr:nvPicPr>
                <xdr:cNvPr id="9" name="図 8">
                  <a:extLst>
                    <a:ext uri="{FF2B5EF4-FFF2-40B4-BE49-F238E27FC236}">
                      <a16:creationId xmlns:a16="http://schemas.microsoft.com/office/drawing/2014/main" id="{80F22782-B789-403D-8915-1AF110F12B7E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23861"/>
                <a:stretch/>
              </xdr:blipFill>
              <xdr:spPr>
                <a:xfrm rot="680772">
                  <a:off x="7917792" y="1910080"/>
                  <a:ext cx="794451" cy="1370502"/>
                </a:xfrm>
                <a:prstGeom prst="rect">
                  <a:avLst/>
                </a:prstGeom>
              </xdr:spPr>
            </xdr:pic>
            <xdr:pic>
              <xdr:nvPicPr>
                <xdr:cNvPr id="10" name="図 9">
                  <a:extLst>
                    <a:ext uri="{FF2B5EF4-FFF2-40B4-BE49-F238E27FC236}">
                      <a16:creationId xmlns:a16="http://schemas.microsoft.com/office/drawing/2014/main" id="{52FA75EE-12DD-4E6F-887D-EDF2A373FAC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9998"/>
                <a:stretch/>
              </xdr:blipFill>
              <xdr:spPr>
                <a:xfrm>
                  <a:off x="8682319" y="1902856"/>
                  <a:ext cx="794451" cy="1620048"/>
                </a:xfrm>
                <a:prstGeom prst="rect">
                  <a:avLst/>
                </a:prstGeom>
              </xdr:spPr>
            </xdr:pic>
          </xdr:grpSp>
          <xdr:pic>
            <xdr:nvPicPr>
              <xdr:cNvPr id="7" name="図 6">
                <a:extLst>
                  <a:ext uri="{FF2B5EF4-FFF2-40B4-BE49-F238E27FC236}">
                    <a16:creationId xmlns:a16="http://schemas.microsoft.com/office/drawing/2014/main" id="{2ACFE766-CBA9-4E5D-A4FE-AEC4C98350D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/>
              <a:srcRect l="20056" t="5648"/>
              <a:stretch/>
            </xdr:blipFill>
            <xdr:spPr>
              <a:xfrm rot="2198985" flipH="1">
                <a:off x="8248273" y="1874333"/>
                <a:ext cx="911863" cy="1698332"/>
              </a:xfrm>
              <a:prstGeom prst="rect">
                <a:avLst/>
              </a:prstGeom>
            </xdr:spPr>
          </xdr:pic>
        </xdr:grpSp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4B724E89-1915-A39D-F131-43FDDDD2A6F7}"/>
                </a:ext>
              </a:extLst>
            </xdr:cNvPr>
            <xdr:cNvSpPr/>
          </xdr:nvSpPr>
          <xdr:spPr>
            <a:xfrm>
              <a:off x="2835519" y="1401671"/>
              <a:ext cx="106421" cy="180944"/>
            </a:xfrm>
            <a:prstGeom prst="rect">
              <a:avLst/>
            </a:prstGeom>
            <a:solidFill>
              <a:srgbClr val="FF339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2E7A6E70-4B0E-4412-BE70-FD27080D15CD}"/>
              </a:ext>
            </a:extLst>
          </xdr:cNvPr>
          <xdr:cNvSpPr/>
        </xdr:nvSpPr>
        <xdr:spPr>
          <a:xfrm>
            <a:off x="2301450" y="1845460"/>
            <a:ext cx="106409" cy="180944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0</xdr:colOff>
      <xdr:row>10</xdr:row>
      <xdr:rowOff>177117</xdr:rowOff>
    </xdr:from>
    <xdr:to>
      <xdr:col>7</xdr:col>
      <xdr:colOff>102865</xdr:colOff>
      <xdr:row>13</xdr:row>
      <xdr:rowOff>207916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52E6136D-FB6F-461C-BAE1-0D6F383EDC4D}"/>
            </a:ext>
          </a:extLst>
        </xdr:cNvPr>
        <xdr:cNvGrpSpPr/>
      </xdr:nvGrpSpPr>
      <xdr:grpSpPr>
        <a:xfrm>
          <a:off x="0" y="3551688"/>
          <a:ext cx="2824294" cy="1949407"/>
          <a:chOff x="23734" y="1333370"/>
          <a:chExt cx="2720168" cy="1944082"/>
        </a:xfrm>
      </xdr:grpSpPr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7D0ED4DD-5AE3-967D-BE12-AE59DF042755}"/>
              </a:ext>
            </a:extLst>
          </xdr:cNvPr>
          <xdr:cNvGrpSpPr/>
        </xdr:nvGrpSpPr>
        <xdr:grpSpPr>
          <a:xfrm>
            <a:off x="23734" y="1333370"/>
            <a:ext cx="2720168" cy="1944082"/>
            <a:chOff x="2758588" y="838324"/>
            <a:chExt cx="2720487" cy="1944082"/>
          </a:xfrm>
        </xdr:grpSpPr>
        <xdr:grpSp>
          <xdr:nvGrpSpPr>
            <xdr:cNvPr id="23" name="グループ化 22">
              <a:extLst>
                <a:ext uri="{FF2B5EF4-FFF2-40B4-BE49-F238E27FC236}">
                  <a16:creationId xmlns:a16="http://schemas.microsoft.com/office/drawing/2014/main" id="{1F90AAC4-85AA-CBA2-02D3-17D52D9108DD}"/>
                </a:ext>
              </a:extLst>
            </xdr:cNvPr>
            <xdr:cNvGrpSpPr/>
          </xdr:nvGrpSpPr>
          <xdr:grpSpPr>
            <a:xfrm>
              <a:off x="2758588" y="838324"/>
              <a:ext cx="2720487" cy="1944082"/>
              <a:chOff x="6520143" y="1751479"/>
              <a:chExt cx="3128682" cy="2245219"/>
            </a:xfrm>
          </xdr:grpSpPr>
          <xdr:grpSp>
            <xdr:nvGrpSpPr>
              <xdr:cNvPr id="25" name="グループ化 24">
                <a:extLst>
                  <a:ext uri="{FF2B5EF4-FFF2-40B4-BE49-F238E27FC236}">
                    <a16:creationId xmlns:a16="http://schemas.microsoft.com/office/drawing/2014/main" id="{BBA32B91-6B88-2CDD-199E-E51444BD688E}"/>
                  </a:ext>
                </a:extLst>
              </xdr:cNvPr>
              <xdr:cNvGrpSpPr/>
            </xdr:nvGrpSpPr>
            <xdr:grpSpPr>
              <a:xfrm>
                <a:off x="6520143" y="1751479"/>
                <a:ext cx="3128682" cy="2245219"/>
                <a:chOff x="7148793" y="1903879"/>
                <a:chExt cx="3128682" cy="2245219"/>
              </a:xfrm>
            </xdr:grpSpPr>
            <xdr:pic>
              <xdr:nvPicPr>
                <xdr:cNvPr id="27" name="図 26">
                  <a:extLst>
                    <a:ext uri="{FF2B5EF4-FFF2-40B4-BE49-F238E27FC236}">
                      <a16:creationId xmlns:a16="http://schemas.microsoft.com/office/drawing/2014/main" id="{81E76658-8848-6A8D-36CB-9D4B65573E6D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7148793" y="1903879"/>
                  <a:ext cx="3128682" cy="175088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pic>
              <xdr:nvPicPr>
                <xdr:cNvPr id="28" name="図 27">
                  <a:extLst>
                    <a:ext uri="{FF2B5EF4-FFF2-40B4-BE49-F238E27FC236}">
                      <a16:creationId xmlns:a16="http://schemas.microsoft.com/office/drawing/2014/main" id="{C83A1912-8A46-0E29-F8DD-F465E1663CB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7276"/>
                <a:stretch/>
              </xdr:blipFill>
              <xdr:spPr>
                <a:xfrm rot="5134721">
                  <a:off x="7659695" y="2669127"/>
                  <a:ext cx="657601" cy="1151305"/>
                </a:xfrm>
                <a:prstGeom prst="rect">
                  <a:avLst/>
                </a:prstGeom>
              </xdr:spPr>
            </xdr:pic>
            <xdr:pic>
              <xdr:nvPicPr>
                <xdr:cNvPr id="29" name="図 28">
                  <a:extLst>
                    <a:ext uri="{FF2B5EF4-FFF2-40B4-BE49-F238E27FC236}">
                      <a16:creationId xmlns:a16="http://schemas.microsoft.com/office/drawing/2014/main" id="{658CD8C7-8FD5-345F-973C-99C3E9E6A20C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13658"/>
                <a:stretch/>
              </xdr:blipFill>
              <xdr:spPr>
                <a:xfrm rot="5907410">
                  <a:off x="7560839" y="2483075"/>
                  <a:ext cx="821998" cy="1502077"/>
                </a:xfrm>
                <a:prstGeom prst="rect">
                  <a:avLst/>
                </a:prstGeom>
              </xdr:spPr>
            </xdr:pic>
            <xdr:pic>
              <xdr:nvPicPr>
                <xdr:cNvPr id="30" name="図 29">
                  <a:extLst>
                    <a:ext uri="{FF2B5EF4-FFF2-40B4-BE49-F238E27FC236}">
                      <a16:creationId xmlns:a16="http://schemas.microsoft.com/office/drawing/2014/main" id="{3EB84D83-A5AB-6CFA-BC5B-F5CA4C4E59F7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l="27537" t="16689"/>
                <a:stretch/>
              </xdr:blipFill>
              <xdr:spPr>
                <a:xfrm rot="2439007" flipH="1">
                  <a:off x="7321020" y="2649504"/>
                  <a:ext cx="1232682" cy="1499594"/>
                </a:xfrm>
                <a:prstGeom prst="rect">
                  <a:avLst/>
                </a:prstGeom>
              </xdr:spPr>
            </xdr:pic>
            <xdr:pic>
              <xdr:nvPicPr>
                <xdr:cNvPr id="31" name="図 30">
                  <a:extLst>
                    <a:ext uri="{FF2B5EF4-FFF2-40B4-BE49-F238E27FC236}">
                      <a16:creationId xmlns:a16="http://schemas.microsoft.com/office/drawing/2014/main" id="{2FFB685E-3EEE-742A-DACA-79FAFDB0E033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23861"/>
                <a:stretch/>
              </xdr:blipFill>
              <xdr:spPr>
                <a:xfrm rot="14208569" flipV="1">
                  <a:off x="7598936" y="2650464"/>
                  <a:ext cx="821998" cy="1324572"/>
                </a:xfrm>
                <a:prstGeom prst="rect">
                  <a:avLst/>
                </a:prstGeom>
              </xdr:spPr>
            </xdr:pic>
            <xdr:pic>
              <xdr:nvPicPr>
                <xdr:cNvPr id="32" name="図 31">
                  <a:extLst>
                    <a:ext uri="{FF2B5EF4-FFF2-40B4-BE49-F238E27FC236}">
                      <a16:creationId xmlns:a16="http://schemas.microsoft.com/office/drawing/2014/main" id="{0A56AB56-4940-2CE0-E3BA-FA41F620B9C1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/>
                <a:srcRect t="9998"/>
                <a:stretch/>
              </xdr:blipFill>
              <xdr:spPr>
                <a:xfrm rot="16545408">
                  <a:off x="7540658" y="2494374"/>
                  <a:ext cx="822001" cy="1565753"/>
                </a:xfrm>
                <a:prstGeom prst="rect">
                  <a:avLst/>
                </a:prstGeom>
              </xdr:spPr>
            </xdr:pic>
          </xdr:grpSp>
          <xdr:pic>
            <xdr:nvPicPr>
              <xdr:cNvPr id="26" name="図 25">
                <a:extLst>
                  <a:ext uri="{FF2B5EF4-FFF2-40B4-BE49-F238E27FC236}">
                    <a16:creationId xmlns:a16="http://schemas.microsoft.com/office/drawing/2014/main" id="{507AF6D2-E0CC-AEC2-3022-61846939CC65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/>
              <a:srcRect l="20056" t="5648"/>
              <a:stretch/>
            </xdr:blipFill>
            <xdr:spPr>
              <a:xfrm rot="3789957" flipH="1">
                <a:off x="6987011" y="2356087"/>
                <a:ext cx="943484" cy="1641413"/>
              </a:xfrm>
              <a:prstGeom prst="rect">
                <a:avLst/>
              </a:prstGeom>
            </xdr:spPr>
          </xdr:pic>
        </xdr:grp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139840EC-1322-C7E0-1476-4F5910DAD685}"/>
                </a:ext>
              </a:extLst>
            </xdr:cNvPr>
            <xdr:cNvSpPr/>
          </xdr:nvSpPr>
          <xdr:spPr>
            <a:xfrm>
              <a:off x="2835519" y="1401671"/>
              <a:ext cx="106421" cy="180944"/>
            </a:xfrm>
            <a:prstGeom prst="rect">
              <a:avLst/>
            </a:prstGeom>
            <a:solidFill>
              <a:srgbClr val="FF339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223BB2E9-20F5-9C00-7CE4-61922AC2DEA4}"/>
              </a:ext>
            </a:extLst>
          </xdr:cNvPr>
          <xdr:cNvSpPr/>
        </xdr:nvSpPr>
        <xdr:spPr>
          <a:xfrm>
            <a:off x="2301450" y="1845460"/>
            <a:ext cx="106409" cy="180944"/>
          </a:xfrm>
          <a:prstGeom prst="rect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103660</xdr:colOff>
      <xdr:row>15</xdr:row>
      <xdr:rowOff>566370</xdr:rowOff>
    </xdr:from>
    <xdr:to>
      <xdr:col>1</xdr:col>
      <xdr:colOff>762192</xdr:colOff>
      <xdr:row>16</xdr:row>
      <xdr:rowOff>50332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3F50038-FEA7-4A5E-8AFF-5702CEA36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483442" flipH="1">
          <a:off x="103660" y="6500445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95200</xdr:colOff>
      <xdr:row>15</xdr:row>
      <xdr:rowOff>575896</xdr:rowOff>
    </xdr:from>
    <xdr:to>
      <xdr:col>1</xdr:col>
      <xdr:colOff>753732</xdr:colOff>
      <xdr:row>16</xdr:row>
      <xdr:rowOff>59858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B67EE53-6B3F-4F57-9527-36E56C131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948015" flipH="1">
          <a:off x="95200" y="6509971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101116</xdr:colOff>
      <xdr:row>15</xdr:row>
      <xdr:rowOff>652096</xdr:rowOff>
    </xdr:from>
    <xdr:to>
      <xdr:col>1</xdr:col>
      <xdr:colOff>759648</xdr:colOff>
      <xdr:row>17</xdr:row>
      <xdr:rowOff>12233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B8D996B-1394-4733-AC06-75634D1F5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371168" flipH="1">
          <a:off x="101116" y="6586171"/>
          <a:ext cx="1468157" cy="817462"/>
        </a:xfrm>
        <a:prstGeom prst="rect">
          <a:avLst/>
        </a:prstGeom>
      </xdr:spPr>
    </xdr:pic>
    <xdr:clientData/>
  </xdr:twoCellAnchor>
  <xdr:twoCellAnchor>
    <xdr:from>
      <xdr:col>0</xdr:col>
      <xdr:colOff>92762</xdr:colOff>
      <xdr:row>15</xdr:row>
      <xdr:rowOff>680671</xdr:rowOff>
    </xdr:from>
    <xdr:to>
      <xdr:col>1</xdr:col>
      <xdr:colOff>751294</xdr:colOff>
      <xdr:row>17</xdr:row>
      <xdr:rowOff>40808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707378D-9071-40F3-9DF8-ED87194A6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56" t="5648"/>
        <a:stretch/>
      </xdr:blipFill>
      <xdr:spPr>
        <a:xfrm rot="1723754" flipH="1">
          <a:off x="92762" y="6614746"/>
          <a:ext cx="1468157" cy="817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45</xdr:row>
      <xdr:rowOff>28575</xdr:rowOff>
    </xdr:from>
    <xdr:to>
      <xdr:col>5</xdr:col>
      <xdr:colOff>0</xdr:colOff>
      <xdr:row>54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>
          <a:off x="3724275" y="8667750"/>
          <a:ext cx="714375" cy="1590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0</xdr:rowOff>
    </xdr:from>
    <xdr:to>
      <xdr:col>3</xdr:col>
      <xdr:colOff>0</xdr:colOff>
      <xdr:row>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361950" y="1454150"/>
          <a:ext cx="1631950" cy="495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6</xdr:row>
      <xdr:rowOff>0</xdr:rowOff>
    </xdr:from>
    <xdr:to>
      <xdr:col>2</xdr:col>
      <xdr:colOff>0</xdr:colOff>
      <xdr:row>8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365125" y="1457325"/>
          <a:ext cx="1292225" cy="6477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山田　雅晃" id="{A8E71B07-F0B6-4944-89FE-B055BE4EA04C}" userId="S::masaaki_yamada070@maff.go.jp::ab5738e7-faf5-42df-8c66-8085b9646d8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AB92-8F77-4705-BE3F-4011EBACB582}">
  <sheetPr>
    <tabColor theme="0" tint="-4.9989318521683403E-2"/>
  </sheetPr>
  <dimension ref="A1:AE36"/>
  <sheetViews>
    <sheetView showGridLines="0" showZeros="0" tabSelected="1" view="pageBreakPreview" topLeftCell="A4" zoomScaleNormal="100" zoomScaleSheetLayoutView="100" workbookViewId="0">
      <selection activeCell="D5" sqref="D5"/>
    </sheetView>
  </sheetViews>
  <sheetFormatPr defaultColWidth="9" defaultRowHeight="12"/>
  <cols>
    <col min="1" max="1" width="38.125" style="140" customWidth="1"/>
    <col min="2" max="2" width="3.25" style="140" customWidth="1"/>
    <col min="3" max="3" width="9" style="140" customWidth="1"/>
    <col min="4" max="4" width="7.75" style="140" customWidth="1"/>
    <col min="5" max="5" width="10.625" style="140" customWidth="1"/>
    <col min="6" max="6" width="17.875" style="140" customWidth="1"/>
    <col min="7" max="10" width="6.5" style="140" customWidth="1"/>
    <col min="11" max="11" width="12.25" style="140" customWidth="1"/>
    <col min="12" max="12" width="17.625" style="140" customWidth="1"/>
    <col min="13" max="16384" width="9" style="140"/>
  </cols>
  <sheetData>
    <row r="1" spans="1:31" ht="17.25" customHeight="1">
      <c r="A1" s="158" t="s">
        <v>146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</row>
    <row r="2" spans="1:31" ht="18.75">
      <c r="A2" s="158" t="s">
        <v>147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</row>
    <row r="3" spans="1:31" ht="14.25" customHeight="1">
      <c r="A3" s="158" t="s">
        <v>148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</row>
    <row r="4" spans="1:31" ht="14.25" customHeight="1">
      <c r="A4" s="160"/>
      <c r="B4" s="159"/>
      <c r="C4" s="159"/>
      <c r="D4" s="160" t="s">
        <v>149</v>
      </c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</row>
    <row r="5" spans="1:31" ht="14.25" customHeight="1">
      <c r="A5" s="160"/>
      <c r="B5" s="159"/>
      <c r="C5" s="159"/>
      <c r="D5" s="160" t="s">
        <v>150</v>
      </c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</row>
    <row r="6" spans="1:31" ht="20.100000000000001" customHeight="1">
      <c r="A6" s="158" t="s">
        <v>167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</row>
    <row r="7" spans="1:31" ht="19.5" customHeight="1">
      <c r="A7" s="168"/>
      <c r="B7" s="171"/>
      <c r="C7" s="161" t="s">
        <v>11</v>
      </c>
      <c r="D7" s="176" t="s">
        <v>161</v>
      </c>
      <c r="E7" s="176"/>
      <c r="F7" s="176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</row>
    <row r="8" spans="1:31" ht="19.5" customHeight="1">
      <c r="A8" s="169"/>
      <c r="B8" s="171"/>
      <c r="C8" s="173" t="s">
        <v>9</v>
      </c>
      <c r="D8" s="174" t="s">
        <v>151</v>
      </c>
      <c r="E8" s="174"/>
      <c r="F8" s="163" t="s">
        <v>162</v>
      </c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</row>
    <row r="9" spans="1:31" ht="19.5" customHeight="1">
      <c r="A9" s="169"/>
      <c r="B9" s="171"/>
      <c r="C9" s="173"/>
      <c r="D9" s="174" t="s">
        <v>152</v>
      </c>
      <c r="E9" s="174"/>
      <c r="F9" s="163" t="s">
        <v>159</v>
      </c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ht="19.5" customHeight="1">
      <c r="A10" s="169"/>
      <c r="B10" s="171"/>
      <c r="C10" s="173"/>
      <c r="D10" s="174" t="s">
        <v>153</v>
      </c>
      <c r="E10" s="174"/>
      <c r="F10" s="163" t="s">
        <v>170</v>
      </c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</row>
    <row r="11" spans="1:31" ht="19.5" customHeight="1">
      <c r="A11" s="169"/>
      <c r="B11" s="171"/>
      <c r="C11" s="173"/>
      <c r="D11" s="175" t="s">
        <v>1</v>
      </c>
      <c r="E11" s="162" t="s">
        <v>3</v>
      </c>
      <c r="F11" s="164">
        <v>4</v>
      </c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</row>
    <row r="12" spans="1:31" ht="19.5" customHeight="1">
      <c r="A12" s="169"/>
      <c r="B12" s="171"/>
      <c r="C12" s="173"/>
      <c r="D12" s="175"/>
      <c r="E12" s="162" t="s">
        <v>154</v>
      </c>
      <c r="F12" s="164">
        <v>1</v>
      </c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</row>
    <row r="13" spans="1:31" ht="19.5" customHeight="1">
      <c r="A13" s="169"/>
      <c r="B13" s="171"/>
      <c r="C13" s="173"/>
      <c r="D13" s="175"/>
      <c r="E13" s="162" t="s">
        <v>155</v>
      </c>
      <c r="F13" s="164">
        <v>5</v>
      </c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</row>
    <row r="14" spans="1:31" ht="32.25" customHeight="1">
      <c r="A14" s="170"/>
      <c r="B14" s="171"/>
      <c r="C14" s="173"/>
      <c r="D14" s="175"/>
      <c r="E14" s="162" t="s">
        <v>156</v>
      </c>
      <c r="F14" s="164">
        <v>1</v>
      </c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</row>
    <row r="15" spans="1:31" ht="20.100000000000001" customHeight="1">
      <c r="A15" s="158" t="s">
        <v>168</v>
      </c>
      <c r="B15" s="159"/>
      <c r="C15" s="159"/>
      <c r="D15" s="165"/>
      <c r="E15" s="165"/>
      <c r="F15" s="165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</row>
    <row r="16" spans="1:31" ht="19.5" customHeight="1">
      <c r="A16" s="168"/>
      <c r="B16" s="171"/>
      <c r="C16" s="161" t="s">
        <v>11</v>
      </c>
      <c r="D16" s="172" t="s">
        <v>10</v>
      </c>
      <c r="E16" s="172"/>
      <c r="F16" s="172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</row>
    <row r="17" spans="1:31" ht="19.5" customHeight="1">
      <c r="A17" s="169"/>
      <c r="B17" s="171"/>
      <c r="C17" s="173" t="s">
        <v>9</v>
      </c>
      <c r="D17" s="174" t="s">
        <v>151</v>
      </c>
      <c r="E17" s="174"/>
      <c r="F17" s="163" t="s">
        <v>162</v>
      </c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</row>
    <row r="18" spans="1:31" ht="35.25" customHeight="1">
      <c r="A18" s="169"/>
      <c r="B18" s="171"/>
      <c r="C18" s="173"/>
      <c r="D18" s="174" t="s">
        <v>152</v>
      </c>
      <c r="E18" s="174"/>
      <c r="F18" s="163" t="s">
        <v>160</v>
      </c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</row>
    <row r="19" spans="1:31" ht="19.5" customHeight="1">
      <c r="A19" s="169"/>
      <c r="B19" s="171"/>
      <c r="C19" s="173"/>
      <c r="D19" s="174" t="s">
        <v>153</v>
      </c>
      <c r="E19" s="174"/>
      <c r="F19" s="163" t="s">
        <v>170</v>
      </c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</row>
    <row r="20" spans="1:31" ht="19.5" customHeight="1">
      <c r="A20" s="169"/>
      <c r="B20" s="171"/>
      <c r="C20" s="173"/>
      <c r="D20" s="175" t="s">
        <v>1</v>
      </c>
      <c r="E20" s="162" t="s">
        <v>3</v>
      </c>
      <c r="F20" s="164">
        <v>4</v>
      </c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</row>
    <row r="21" spans="1:31" ht="19.5" customHeight="1">
      <c r="A21" s="169"/>
      <c r="B21" s="171"/>
      <c r="C21" s="173"/>
      <c r="D21" s="175"/>
      <c r="E21" s="162" t="s">
        <v>154</v>
      </c>
      <c r="F21" s="164">
        <v>1</v>
      </c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</row>
    <row r="22" spans="1:31" ht="19.5" customHeight="1">
      <c r="A22" s="169"/>
      <c r="B22" s="171"/>
      <c r="C22" s="173"/>
      <c r="D22" s="175"/>
      <c r="E22" s="162" t="s">
        <v>155</v>
      </c>
      <c r="F22" s="164">
        <v>5</v>
      </c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</row>
    <row r="23" spans="1:31" ht="32.25" customHeight="1">
      <c r="A23" s="170"/>
      <c r="B23" s="171"/>
      <c r="C23" s="173"/>
      <c r="D23" s="175"/>
      <c r="E23" s="162" t="s">
        <v>156</v>
      </c>
      <c r="F23" s="164">
        <v>1</v>
      </c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</row>
    <row r="24" spans="1:31" ht="20.100000000000001" customHeight="1">
      <c r="A24" s="158" t="s">
        <v>169</v>
      </c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</row>
    <row r="25" spans="1:31" ht="19.5" customHeight="1">
      <c r="A25" s="168"/>
      <c r="B25" s="171"/>
      <c r="C25" s="161" t="s">
        <v>11</v>
      </c>
      <c r="D25" s="172" t="s">
        <v>10</v>
      </c>
      <c r="E25" s="172"/>
      <c r="F25" s="172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</row>
    <row r="26" spans="1:31" ht="19.5" customHeight="1">
      <c r="A26" s="169"/>
      <c r="B26" s="171"/>
      <c r="C26" s="173" t="s">
        <v>9</v>
      </c>
      <c r="D26" s="174" t="s">
        <v>151</v>
      </c>
      <c r="E26" s="174"/>
      <c r="F26" s="163" t="s">
        <v>163</v>
      </c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</row>
    <row r="27" spans="1:31" ht="28.5" customHeight="1">
      <c r="A27" s="169"/>
      <c r="B27" s="171"/>
      <c r="C27" s="173"/>
      <c r="D27" s="174" t="s">
        <v>152</v>
      </c>
      <c r="E27" s="174"/>
      <c r="F27" s="163" t="s">
        <v>160</v>
      </c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</row>
    <row r="28" spans="1:31" ht="19.5" customHeight="1">
      <c r="A28" s="169"/>
      <c r="B28" s="171"/>
      <c r="C28" s="173"/>
      <c r="D28" s="174" t="s">
        <v>153</v>
      </c>
      <c r="E28" s="174"/>
      <c r="F28" s="163" t="s">
        <v>171</v>
      </c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</row>
    <row r="29" spans="1:31" ht="19.5" customHeight="1">
      <c r="A29" s="169"/>
      <c r="B29" s="171"/>
      <c r="C29" s="173"/>
      <c r="D29" s="175" t="s">
        <v>1</v>
      </c>
      <c r="E29" s="162" t="s">
        <v>3</v>
      </c>
      <c r="F29" s="164">
        <v>3</v>
      </c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</row>
    <row r="30" spans="1:31" ht="19.5" customHeight="1">
      <c r="A30" s="169"/>
      <c r="B30" s="171"/>
      <c r="C30" s="173"/>
      <c r="D30" s="175"/>
      <c r="E30" s="162" t="s">
        <v>154</v>
      </c>
      <c r="F30" s="164">
        <v>2</v>
      </c>
      <c r="G30" s="159"/>
      <c r="H30" s="159"/>
      <c r="I30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</row>
    <row r="31" spans="1:31" ht="19.5" customHeight="1">
      <c r="A31" s="169"/>
      <c r="B31" s="171"/>
      <c r="C31" s="173"/>
      <c r="D31" s="175"/>
      <c r="E31" s="162" t="s">
        <v>155</v>
      </c>
      <c r="F31" s="164">
        <v>5</v>
      </c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</row>
    <row r="32" spans="1:31" ht="32.25" customHeight="1">
      <c r="A32" s="170"/>
      <c r="B32" s="171"/>
      <c r="C32" s="173"/>
      <c r="D32" s="175"/>
      <c r="E32" s="162" t="s">
        <v>156</v>
      </c>
      <c r="F32" s="164">
        <v>2</v>
      </c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</row>
    <row r="34" spans="1:6">
      <c r="A34" s="140" t="s">
        <v>157</v>
      </c>
    </row>
    <row r="35" spans="1:6">
      <c r="A35" s="167" t="s">
        <v>158</v>
      </c>
      <c r="B35" s="167"/>
      <c r="C35" s="167"/>
      <c r="D35" s="167"/>
      <c r="E35" s="167"/>
      <c r="F35" s="167"/>
    </row>
    <row r="36" spans="1:6">
      <c r="A36" s="167"/>
      <c r="B36" s="167"/>
      <c r="C36" s="167"/>
      <c r="D36" s="167"/>
      <c r="E36" s="167"/>
      <c r="F36" s="167"/>
    </row>
  </sheetData>
  <mergeCells count="25">
    <mergeCell ref="A7:A14"/>
    <mergeCell ref="B7:B14"/>
    <mergeCell ref="D7:F7"/>
    <mergeCell ref="C8:C14"/>
    <mergeCell ref="D8:E8"/>
    <mergeCell ref="D9:E9"/>
    <mergeCell ref="D10:E10"/>
    <mergeCell ref="D11:D14"/>
    <mergeCell ref="A16:A23"/>
    <mergeCell ref="B16:B23"/>
    <mergeCell ref="D16:F16"/>
    <mergeCell ref="C17:C23"/>
    <mergeCell ref="D17:E17"/>
    <mergeCell ref="D18:E18"/>
    <mergeCell ref="D19:E19"/>
    <mergeCell ref="D20:D23"/>
    <mergeCell ref="A35:F36"/>
    <mergeCell ref="A25:A32"/>
    <mergeCell ref="B25:B32"/>
    <mergeCell ref="D25:F25"/>
    <mergeCell ref="C26:C32"/>
    <mergeCell ref="D26:E26"/>
    <mergeCell ref="D27:E27"/>
    <mergeCell ref="D28:E28"/>
    <mergeCell ref="D29:D32"/>
  </mergeCells>
  <phoneticPr fontId="11"/>
  <pageMargins left="0.7" right="0.7" top="0.75" bottom="0.75" header="0.3" footer="0.3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7808-BFBD-4479-AC88-DD1181806FBF}">
  <sheetPr>
    <tabColor theme="0" tint="-4.9989318521683403E-2"/>
  </sheetPr>
  <dimension ref="A1:N28"/>
  <sheetViews>
    <sheetView showGridLines="0" showZeros="0" view="pageBreakPreview" zoomScale="70" zoomScaleNormal="100" zoomScaleSheetLayoutView="70" workbookViewId="0">
      <selection activeCell="O8" sqref="O8"/>
    </sheetView>
  </sheetViews>
  <sheetFormatPr defaultColWidth="9" defaultRowHeight="12"/>
  <cols>
    <col min="1" max="2" width="10.625" style="140" customWidth="1"/>
    <col min="3" max="4" width="2.625" style="140" customWidth="1"/>
    <col min="5" max="5" width="3.25" style="140" customWidth="1"/>
    <col min="6" max="6" width="2.625" style="140" customWidth="1"/>
    <col min="7" max="7" width="3" style="140" customWidth="1"/>
    <col min="8" max="8" width="2.625" style="140" customWidth="1"/>
    <col min="9" max="9" width="3.625" style="140" customWidth="1"/>
    <col min="10" max="10" width="12.375" style="140" customWidth="1"/>
    <col min="11" max="12" width="15.625" style="140" customWidth="1"/>
    <col min="13" max="16384" width="9" style="140"/>
  </cols>
  <sheetData>
    <row r="1" spans="1:14" ht="17.25" customHeight="1">
      <c r="A1" s="188" t="s">
        <v>143</v>
      </c>
      <c r="B1" s="188"/>
      <c r="C1" s="188"/>
      <c r="D1" s="188"/>
      <c r="E1" s="188"/>
      <c r="F1" s="188"/>
      <c r="G1" s="188"/>
      <c r="H1" s="188"/>
      <c r="I1" s="189"/>
      <c r="J1" s="189"/>
      <c r="K1" s="189"/>
      <c r="L1" s="189"/>
    </row>
    <row r="2" spans="1:14" ht="17.25">
      <c r="A2" s="141" t="s">
        <v>17</v>
      </c>
      <c r="B2" s="142"/>
      <c r="C2" s="142"/>
      <c r="D2" s="142"/>
      <c r="E2" s="142"/>
      <c r="F2" s="142"/>
      <c r="G2" s="142"/>
      <c r="H2" s="142"/>
    </row>
    <row r="3" spans="1:14" ht="14.25" customHeight="1">
      <c r="A3" s="143" t="s">
        <v>18</v>
      </c>
      <c r="B3" s="143"/>
      <c r="C3" s="143"/>
      <c r="D3" s="143"/>
      <c r="E3" s="143"/>
      <c r="F3" s="143"/>
      <c r="G3" s="143"/>
      <c r="H3" s="143"/>
      <c r="K3" s="144" t="s">
        <v>4</v>
      </c>
      <c r="L3" s="143"/>
    </row>
    <row r="4" spans="1:14" ht="14.25" customHeight="1">
      <c r="A4" s="143" t="s">
        <v>19</v>
      </c>
      <c r="B4" s="143"/>
      <c r="C4" s="143"/>
      <c r="D4" s="143"/>
      <c r="E4" s="143"/>
      <c r="F4" s="143"/>
      <c r="G4" s="143"/>
      <c r="H4" s="143"/>
      <c r="K4" s="144" t="s">
        <v>5</v>
      </c>
      <c r="L4" s="145"/>
    </row>
    <row r="5" spans="1:14" ht="14.25" customHeight="1">
      <c r="B5" s="146"/>
      <c r="C5" s="146"/>
      <c r="D5" s="146"/>
      <c r="E5" s="146"/>
      <c r="F5" s="146"/>
      <c r="G5" s="146"/>
      <c r="H5" s="146"/>
      <c r="I5" s="147"/>
      <c r="J5" s="147"/>
      <c r="K5" s="148"/>
      <c r="L5" s="147"/>
    </row>
    <row r="6" spans="1:14" ht="20.100000000000001" customHeight="1">
      <c r="A6" s="138" t="s">
        <v>20</v>
      </c>
      <c r="B6" s="139"/>
      <c r="C6" s="166" t="s">
        <v>164</v>
      </c>
      <c r="D6" s="139" t="s">
        <v>6</v>
      </c>
      <c r="E6" s="166">
        <v>9</v>
      </c>
      <c r="F6" s="139" t="s">
        <v>7</v>
      </c>
      <c r="G6" s="166">
        <v>11</v>
      </c>
      <c r="H6" s="149" t="s">
        <v>8</v>
      </c>
    </row>
    <row r="7" spans="1:14" ht="30" customHeight="1">
      <c r="A7" s="177"/>
      <c r="B7" s="178"/>
      <c r="C7" s="178"/>
      <c r="D7" s="178"/>
      <c r="E7" s="178"/>
      <c r="F7" s="178"/>
      <c r="G7" s="178"/>
      <c r="H7" s="179"/>
      <c r="I7" s="183"/>
      <c r="J7" s="151" t="s">
        <v>144</v>
      </c>
      <c r="K7" s="190" t="s">
        <v>162</v>
      </c>
      <c r="L7" s="191"/>
    </row>
    <row r="8" spans="1:14" ht="105" customHeight="1">
      <c r="A8" s="180"/>
      <c r="B8" s="181"/>
      <c r="C8" s="181"/>
      <c r="D8" s="181"/>
      <c r="E8" s="181"/>
      <c r="F8" s="181"/>
      <c r="G8" s="181"/>
      <c r="H8" s="182"/>
      <c r="I8" s="183"/>
      <c r="J8" s="151" t="s">
        <v>145</v>
      </c>
      <c r="K8" s="192" t="s">
        <v>172</v>
      </c>
      <c r="L8" s="193"/>
      <c r="N8"/>
    </row>
    <row r="9" spans="1:14" ht="15.75">
      <c r="B9" s="152"/>
      <c r="C9" s="152"/>
      <c r="D9" s="152"/>
      <c r="E9" s="152"/>
      <c r="F9" s="152"/>
      <c r="G9" s="152"/>
      <c r="H9" s="152"/>
    </row>
    <row r="10" spans="1:14" ht="20.100000000000001" customHeight="1">
      <c r="A10" s="153" t="s">
        <v>21</v>
      </c>
      <c r="B10" s="139"/>
      <c r="C10" s="166" t="s">
        <v>165</v>
      </c>
      <c r="D10" s="139" t="s">
        <v>6</v>
      </c>
      <c r="E10" s="166">
        <v>10</v>
      </c>
      <c r="F10" s="139" t="s">
        <v>7</v>
      </c>
      <c r="G10" s="166">
        <v>1</v>
      </c>
      <c r="H10" s="149" t="s">
        <v>8</v>
      </c>
    </row>
    <row r="11" spans="1:14" ht="30" customHeight="1">
      <c r="A11" s="177"/>
      <c r="B11" s="178"/>
      <c r="C11" s="178"/>
      <c r="D11" s="178"/>
      <c r="E11" s="178"/>
      <c r="F11" s="178"/>
      <c r="G11" s="178"/>
      <c r="H11" s="179"/>
      <c r="I11" s="183"/>
      <c r="J11" s="154"/>
      <c r="K11" s="184"/>
      <c r="L11" s="184"/>
    </row>
    <row r="12" spans="1:14" ht="105" customHeight="1">
      <c r="A12" s="180"/>
      <c r="B12" s="181"/>
      <c r="C12" s="181"/>
      <c r="D12" s="181"/>
      <c r="E12" s="181"/>
      <c r="F12" s="181"/>
      <c r="G12" s="181"/>
      <c r="H12" s="182"/>
      <c r="I12" s="183"/>
      <c r="J12" s="154"/>
      <c r="K12" s="184"/>
      <c r="L12" s="184"/>
      <c r="N12"/>
    </row>
    <row r="13" spans="1:14" ht="15.75">
      <c r="B13" s="152"/>
      <c r="C13" s="152"/>
      <c r="D13" s="152"/>
      <c r="E13" s="152"/>
      <c r="F13" s="152"/>
      <c r="G13" s="152"/>
      <c r="H13" s="152"/>
    </row>
    <row r="14" spans="1:14" ht="20.100000000000001" customHeight="1">
      <c r="A14" s="153" t="s">
        <v>22</v>
      </c>
      <c r="B14" s="139"/>
      <c r="C14" s="166" t="s">
        <v>166</v>
      </c>
      <c r="D14" s="139" t="s">
        <v>6</v>
      </c>
      <c r="E14" s="166">
        <v>1</v>
      </c>
      <c r="F14" s="139" t="s">
        <v>7</v>
      </c>
      <c r="G14" s="166">
        <v>30</v>
      </c>
      <c r="H14" s="149" t="s">
        <v>8</v>
      </c>
    </row>
    <row r="15" spans="1:14" ht="30" customHeight="1">
      <c r="A15" s="177"/>
      <c r="B15" s="178"/>
      <c r="C15" s="178"/>
      <c r="D15" s="178"/>
      <c r="E15" s="178"/>
      <c r="F15" s="178"/>
      <c r="G15" s="178"/>
      <c r="H15" s="179"/>
      <c r="I15" s="183"/>
      <c r="J15" s="154"/>
      <c r="K15" s="184"/>
      <c r="L15" s="184"/>
    </row>
    <row r="16" spans="1:14" ht="105" customHeight="1">
      <c r="A16" s="180"/>
      <c r="B16" s="181"/>
      <c r="C16" s="181"/>
      <c r="D16" s="181"/>
      <c r="E16" s="181"/>
      <c r="F16" s="181"/>
      <c r="G16" s="181"/>
      <c r="H16" s="182"/>
      <c r="I16" s="183"/>
      <c r="J16" s="154"/>
      <c r="K16" s="184"/>
      <c r="L16" s="184"/>
    </row>
    <row r="17" spans="1:12" ht="9.9499999999999993" customHeight="1">
      <c r="A17" s="150"/>
      <c r="B17" s="150"/>
      <c r="C17" s="150"/>
      <c r="D17" s="150"/>
      <c r="E17" s="150"/>
      <c r="F17" s="150"/>
      <c r="G17" s="150"/>
      <c r="H17" s="150"/>
      <c r="I17" s="150"/>
      <c r="J17" s="154"/>
      <c r="K17" s="154"/>
      <c r="L17" s="155"/>
    </row>
    <row r="18" spans="1:12" ht="20.100000000000001" customHeight="1">
      <c r="A18" s="139" t="s">
        <v>11</v>
      </c>
      <c r="B18" s="139"/>
      <c r="C18" s="139"/>
      <c r="D18" s="139"/>
      <c r="E18" s="139"/>
      <c r="F18" s="139"/>
      <c r="G18" s="139"/>
      <c r="H18" s="139"/>
    </row>
    <row r="19" spans="1:12" ht="20.100000000000001" customHeight="1">
      <c r="A19" s="139" t="s">
        <v>23</v>
      </c>
      <c r="B19" s="139"/>
      <c r="C19" s="139"/>
      <c r="D19" s="139"/>
      <c r="E19" s="139"/>
      <c r="F19" s="139"/>
      <c r="G19" s="139"/>
      <c r="H19" s="139"/>
    </row>
    <row r="20" spans="1:12" ht="20.100000000000001" customHeight="1">
      <c r="A20" s="139" t="s">
        <v>12</v>
      </c>
      <c r="B20" s="139"/>
      <c r="C20" s="139"/>
      <c r="D20" s="139"/>
      <c r="E20" s="139"/>
      <c r="F20" s="139"/>
      <c r="G20" s="139"/>
      <c r="H20" s="139"/>
    </row>
    <row r="21" spans="1:12" ht="20.100000000000001" customHeight="1">
      <c r="A21" s="139" t="s">
        <v>13</v>
      </c>
      <c r="B21" s="139"/>
      <c r="C21" s="139"/>
      <c r="D21" s="139"/>
      <c r="E21" s="139"/>
      <c r="F21" s="139"/>
      <c r="G21" s="139"/>
      <c r="H21" s="139"/>
    </row>
    <row r="22" spans="1:12" ht="20.100000000000001" customHeight="1">
      <c r="A22" s="139" t="s">
        <v>14</v>
      </c>
      <c r="B22" s="139"/>
      <c r="C22" s="139"/>
      <c r="D22" s="139"/>
      <c r="E22" s="139"/>
      <c r="F22" s="139"/>
      <c r="G22" s="139"/>
      <c r="H22" s="139"/>
    </row>
    <row r="23" spans="1:12" ht="20.100000000000001" customHeight="1">
      <c r="A23" s="139" t="s">
        <v>15</v>
      </c>
      <c r="B23" s="139"/>
      <c r="C23" s="139"/>
      <c r="D23" s="139"/>
      <c r="E23" s="139"/>
      <c r="F23" s="139"/>
      <c r="G23" s="139"/>
      <c r="H23" s="139"/>
    </row>
    <row r="24" spans="1:12" ht="20.100000000000001" customHeight="1">
      <c r="A24" s="152" t="s">
        <v>16</v>
      </c>
      <c r="B24" s="152"/>
      <c r="C24" s="152"/>
      <c r="D24" s="152"/>
      <c r="E24" s="152"/>
      <c r="F24" s="152"/>
      <c r="G24" s="152"/>
      <c r="H24" s="152"/>
    </row>
    <row r="25" spans="1:12" ht="20.100000000000001" customHeight="1">
      <c r="A25" s="139" t="s">
        <v>24</v>
      </c>
      <c r="B25" s="156"/>
      <c r="C25" s="156"/>
      <c r="D25" s="156"/>
      <c r="E25" s="156"/>
      <c r="F25" s="156"/>
      <c r="G25" s="156"/>
      <c r="H25" s="156"/>
    </row>
    <row r="26" spans="1:12" s="157" customFormat="1" ht="35.1" customHeight="1">
      <c r="A26" s="185" t="s">
        <v>25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</row>
    <row r="27" spans="1:12" ht="20.100000000000001" customHeight="1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</row>
    <row r="28" spans="1:12" ht="21" customHeight="1"/>
  </sheetData>
  <mergeCells count="15">
    <mergeCell ref="A27:L27"/>
    <mergeCell ref="A1:L1"/>
    <mergeCell ref="A7:H8"/>
    <mergeCell ref="I7:I8"/>
    <mergeCell ref="K7:L7"/>
    <mergeCell ref="K8:L8"/>
    <mergeCell ref="A11:H12"/>
    <mergeCell ref="I11:I12"/>
    <mergeCell ref="K11:L11"/>
    <mergeCell ref="K12:L12"/>
    <mergeCell ref="A15:H16"/>
    <mergeCell ref="I15:I16"/>
    <mergeCell ref="K15:L15"/>
    <mergeCell ref="K16:L16"/>
    <mergeCell ref="A26:L26"/>
  </mergeCells>
  <phoneticPr fontId="11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70C9C-E2B1-48CC-B202-C25B89032D65}">
  <dimension ref="A1:M54"/>
  <sheetViews>
    <sheetView showGridLines="0" showZeros="0" view="pageBreakPreview" zoomScaleNormal="100" zoomScaleSheetLayoutView="100" workbookViewId="0">
      <selection activeCell="L2" sqref="L2:M2"/>
    </sheetView>
  </sheetViews>
  <sheetFormatPr defaultColWidth="9" defaultRowHeight="12"/>
  <cols>
    <col min="1" max="1" width="9" style="3" customWidth="1"/>
    <col min="2" max="2" width="4.625" style="57" customWidth="1"/>
    <col min="3" max="3" width="25.875" style="3" customWidth="1"/>
    <col min="4" max="5" width="9.375" style="3" customWidth="1"/>
    <col min="6" max="6" width="8.5" style="3" customWidth="1"/>
    <col min="7" max="7" width="8.625" style="3" customWidth="1"/>
    <col min="8" max="9" width="8.375" style="3" customWidth="1"/>
    <col min="10" max="10" width="9.5" style="3" customWidth="1"/>
    <col min="11" max="11" width="9" style="3" customWidth="1"/>
    <col min="12" max="12" width="10.625" style="3" customWidth="1"/>
    <col min="13" max="13" width="11.375" style="3" customWidth="1"/>
    <col min="14" max="16384" width="9" style="3"/>
  </cols>
  <sheetData>
    <row r="1" spans="1:13" ht="14.25">
      <c r="A1" s="1" t="s">
        <v>26</v>
      </c>
    </row>
    <row r="2" spans="1:13" ht="14.25">
      <c r="A2" s="1"/>
      <c r="K2" s="21" t="s">
        <v>0</v>
      </c>
      <c r="L2" s="194"/>
      <c r="M2" s="194"/>
    </row>
    <row r="3" spans="1:13" ht="14.25">
      <c r="A3" s="1"/>
    </row>
    <row r="4" spans="1:13" ht="14.25" customHeight="1">
      <c r="A4" s="196" t="s">
        <v>27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</row>
    <row r="5" spans="1:13" ht="14.25" customHeight="1">
      <c r="A5" s="99"/>
    </row>
    <row r="6" spans="1:13" ht="14.25">
      <c r="A6" s="1"/>
    </row>
    <row r="7" spans="1:13" ht="24.95" customHeight="1">
      <c r="A7" s="195" t="s">
        <v>28</v>
      </c>
      <c r="B7" s="198" t="s">
        <v>2</v>
      </c>
      <c r="C7" s="195" t="s">
        <v>29</v>
      </c>
      <c r="D7" s="199" t="s">
        <v>30</v>
      </c>
      <c r="E7" s="195" t="s">
        <v>31</v>
      </c>
      <c r="F7" s="195" t="s">
        <v>32</v>
      </c>
      <c r="G7" s="195"/>
      <c r="H7" s="195"/>
      <c r="I7" s="195"/>
      <c r="J7" s="195" t="s">
        <v>33</v>
      </c>
      <c r="K7" s="195" t="s">
        <v>34</v>
      </c>
      <c r="L7" s="195" t="s">
        <v>35</v>
      </c>
      <c r="M7" s="195" t="s">
        <v>36</v>
      </c>
    </row>
    <row r="8" spans="1:13" ht="30" customHeight="1">
      <c r="A8" s="195"/>
      <c r="B8" s="198"/>
      <c r="C8" s="195"/>
      <c r="D8" s="200"/>
      <c r="E8" s="195"/>
      <c r="F8" s="98" t="s">
        <v>37</v>
      </c>
      <c r="G8" s="98" t="s">
        <v>38</v>
      </c>
      <c r="H8" s="98" t="s">
        <v>39</v>
      </c>
      <c r="I8" s="2" t="s">
        <v>40</v>
      </c>
      <c r="J8" s="195"/>
      <c r="K8" s="195"/>
      <c r="L8" s="195"/>
      <c r="M8" s="195"/>
    </row>
    <row r="9" spans="1:13" ht="20.100000000000001" customHeight="1">
      <c r="A9" s="62">
        <v>44805</v>
      </c>
      <c r="B9" s="63"/>
      <c r="C9" s="64" t="s">
        <v>41</v>
      </c>
      <c r="D9" s="65"/>
      <c r="E9" s="66">
        <v>150000</v>
      </c>
      <c r="F9" s="65"/>
      <c r="G9" s="65"/>
      <c r="H9" s="65"/>
      <c r="I9" s="65"/>
      <c r="J9" s="65">
        <f>ROUNDDOWN(I9/2,-2)</f>
        <v>0</v>
      </c>
      <c r="K9" s="64">
        <v>1</v>
      </c>
      <c r="L9" s="7"/>
      <c r="M9" s="5"/>
    </row>
    <row r="10" spans="1:13" ht="20.100000000000001" customHeight="1">
      <c r="A10" s="62">
        <v>44806</v>
      </c>
      <c r="B10" s="63">
        <v>1</v>
      </c>
      <c r="C10" s="64" t="s">
        <v>42</v>
      </c>
      <c r="D10" s="65"/>
      <c r="E10" s="65"/>
      <c r="F10" s="65"/>
      <c r="G10" s="65"/>
      <c r="H10" s="66">
        <v>10000</v>
      </c>
      <c r="I10" s="65"/>
      <c r="J10" s="65">
        <f t="shared" ref="J10:J43" si="0">ROUNDDOWN(I10/2,-2)</f>
        <v>0</v>
      </c>
      <c r="K10" s="64">
        <v>2</v>
      </c>
      <c r="L10" s="7"/>
      <c r="M10" s="5"/>
    </row>
    <row r="11" spans="1:13" ht="20.100000000000001" customHeight="1">
      <c r="A11" s="62">
        <v>44805</v>
      </c>
      <c r="B11" s="63">
        <v>1</v>
      </c>
      <c r="C11" s="64" t="s">
        <v>43</v>
      </c>
      <c r="D11" s="65"/>
      <c r="E11" s="65"/>
      <c r="F11" s="65"/>
      <c r="G11" s="65"/>
      <c r="H11" s="66">
        <v>5640</v>
      </c>
      <c r="I11" s="65"/>
      <c r="J11" s="65">
        <f t="shared" si="0"/>
        <v>0</v>
      </c>
      <c r="K11" s="64">
        <v>3</v>
      </c>
      <c r="L11" s="7"/>
      <c r="M11" s="5"/>
    </row>
    <row r="12" spans="1:13" ht="20.100000000000001" customHeight="1">
      <c r="A12" s="62">
        <v>44809</v>
      </c>
      <c r="B12" s="63">
        <v>7</v>
      </c>
      <c r="C12" s="64" t="s">
        <v>44</v>
      </c>
      <c r="D12" s="65"/>
      <c r="E12" s="65"/>
      <c r="F12" s="65"/>
      <c r="G12" s="65"/>
      <c r="H12" s="65"/>
      <c r="I12" s="66">
        <v>76000</v>
      </c>
      <c r="J12" s="66">
        <f t="shared" si="0"/>
        <v>38000</v>
      </c>
      <c r="K12" s="64">
        <v>4</v>
      </c>
      <c r="L12" s="7"/>
      <c r="M12" s="5"/>
    </row>
    <row r="13" spans="1:13" ht="27" customHeight="1">
      <c r="A13" s="62">
        <v>44829</v>
      </c>
      <c r="B13" s="67">
        <v>1</v>
      </c>
      <c r="C13" s="64" t="s">
        <v>45</v>
      </c>
      <c r="D13" s="65"/>
      <c r="E13" s="65"/>
      <c r="F13" s="68">
        <v>15000</v>
      </c>
      <c r="G13" s="65"/>
      <c r="H13" s="65"/>
      <c r="I13" s="65"/>
      <c r="J13" s="65">
        <f t="shared" si="0"/>
        <v>0</v>
      </c>
      <c r="K13" s="64" t="s">
        <v>46</v>
      </c>
      <c r="L13" s="69" t="s">
        <v>47</v>
      </c>
      <c r="M13" s="5"/>
    </row>
    <row r="14" spans="1:13" ht="28.5" customHeight="1">
      <c r="A14" s="62">
        <v>44829</v>
      </c>
      <c r="B14" s="67">
        <v>3</v>
      </c>
      <c r="C14" s="64" t="s">
        <v>48</v>
      </c>
      <c r="D14" s="65"/>
      <c r="E14" s="65"/>
      <c r="F14" s="66">
        <v>40000</v>
      </c>
      <c r="G14" s="65"/>
      <c r="H14" s="65"/>
      <c r="I14" s="65"/>
      <c r="J14" s="65">
        <f t="shared" si="0"/>
        <v>0</v>
      </c>
      <c r="K14" s="64" t="s">
        <v>46</v>
      </c>
      <c r="L14" s="69" t="s">
        <v>47</v>
      </c>
      <c r="M14" s="5"/>
    </row>
    <row r="15" spans="1:13" ht="20.25" customHeight="1">
      <c r="A15" s="62">
        <v>44829</v>
      </c>
      <c r="B15" s="67">
        <v>6</v>
      </c>
      <c r="C15" s="64" t="s">
        <v>49</v>
      </c>
      <c r="D15" s="65"/>
      <c r="E15" s="65"/>
      <c r="F15" s="68">
        <v>25000</v>
      </c>
      <c r="G15" s="65"/>
      <c r="H15" s="65"/>
      <c r="I15" s="65"/>
      <c r="J15" s="65">
        <f t="shared" si="0"/>
        <v>0</v>
      </c>
      <c r="K15" s="64" t="s">
        <v>46</v>
      </c>
      <c r="L15" s="69" t="s">
        <v>47</v>
      </c>
      <c r="M15" s="5"/>
    </row>
    <row r="16" spans="1:13" ht="20.100000000000001" customHeight="1">
      <c r="A16" s="62">
        <v>44834</v>
      </c>
      <c r="B16" s="67"/>
      <c r="C16" s="64" t="s">
        <v>50</v>
      </c>
      <c r="D16" s="66">
        <v>200000</v>
      </c>
      <c r="E16" s="65"/>
      <c r="F16" s="65"/>
      <c r="G16" s="65"/>
      <c r="H16" s="65"/>
      <c r="I16" s="65"/>
      <c r="J16" s="65">
        <f t="shared" si="0"/>
        <v>0</v>
      </c>
      <c r="K16" s="64"/>
      <c r="L16" s="7"/>
      <c r="M16" s="5"/>
    </row>
    <row r="17" spans="1:13" ht="20.100000000000001" customHeight="1">
      <c r="A17" s="62">
        <v>44835</v>
      </c>
      <c r="B17" s="67"/>
      <c r="C17" s="64" t="s">
        <v>51</v>
      </c>
      <c r="D17" s="65"/>
      <c r="E17" s="68">
        <v>-150000</v>
      </c>
      <c r="F17" s="65"/>
      <c r="G17" s="65"/>
      <c r="H17" s="65"/>
      <c r="I17" s="65"/>
      <c r="J17" s="65">
        <f t="shared" si="0"/>
        <v>0</v>
      </c>
      <c r="K17" s="64">
        <v>5</v>
      </c>
      <c r="L17" s="7"/>
      <c r="M17" s="5"/>
    </row>
    <row r="18" spans="1:13" ht="20.100000000000001" customHeight="1">
      <c r="A18" s="5"/>
      <c r="B18" s="60"/>
      <c r="C18" s="5"/>
      <c r="D18" s="6"/>
      <c r="E18" s="6"/>
      <c r="F18" s="6"/>
      <c r="G18" s="6"/>
      <c r="H18" s="6"/>
      <c r="I18" s="6"/>
      <c r="J18" s="6">
        <f t="shared" si="0"/>
        <v>0</v>
      </c>
      <c r="K18" s="5"/>
      <c r="L18" s="7"/>
      <c r="M18" s="5"/>
    </row>
    <row r="19" spans="1:13" ht="20.100000000000001" customHeight="1">
      <c r="A19" s="5"/>
      <c r="B19" s="60"/>
      <c r="C19" s="5"/>
      <c r="D19" s="6"/>
      <c r="E19" s="6"/>
      <c r="F19" s="6"/>
      <c r="G19" s="6"/>
      <c r="H19" s="6"/>
      <c r="I19" s="6"/>
      <c r="J19" s="6"/>
      <c r="K19" s="5"/>
      <c r="L19" s="7"/>
      <c r="M19" s="5"/>
    </row>
    <row r="20" spans="1:13" ht="20.100000000000001" customHeight="1">
      <c r="A20" s="5"/>
      <c r="B20" s="60"/>
      <c r="C20" s="5"/>
      <c r="D20" s="6"/>
      <c r="E20" s="6"/>
      <c r="F20" s="6"/>
      <c r="G20" s="6"/>
      <c r="H20" s="6"/>
      <c r="I20" s="6"/>
      <c r="J20" s="6"/>
      <c r="K20" s="5"/>
      <c r="L20" s="7"/>
      <c r="M20" s="5"/>
    </row>
    <row r="21" spans="1:13" ht="20.100000000000001" customHeight="1">
      <c r="A21" s="5"/>
      <c r="B21" s="60"/>
      <c r="C21" s="5"/>
      <c r="D21" s="6"/>
      <c r="E21" s="6"/>
      <c r="F21" s="6"/>
      <c r="G21" s="6"/>
      <c r="H21" s="6"/>
      <c r="I21" s="6"/>
      <c r="J21" s="6"/>
      <c r="K21" s="5"/>
      <c r="L21" s="7"/>
      <c r="M21" s="5"/>
    </row>
    <row r="22" spans="1:13" ht="20.100000000000001" customHeight="1">
      <c r="A22" s="5"/>
      <c r="B22" s="60"/>
      <c r="C22" s="5"/>
      <c r="D22" s="6"/>
      <c r="E22" s="6"/>
      <c r="F22" s="6"/>
      <c r="G22" s="6"/>
      <c r="H22" s="6"/>
      <c r="I22" s="6"/>
      <c r="J22" s="6"/>
      <c r="K22" s="5"/>
      <c r="L22" s="7"/>
      <c r="M22" s="5"/>
    </row>
    <row r="23" spans="1:13" ht="20.100000000000001" customHeight="1">
      <c r="A23" s="5"/>
      <c r="B23" s="60"/>
      <c r="C23" s="5"/>
      <c r="D23" s="6"/>
      <c r="E23" s="6"/>
      <c r="F23" s="6"/>
      <c r="G23" s="6"/>
      <c r="H23" s="6"/>
      <c r="I23" s="6"/>
      <c r="J23" s="6"/>
      <c r="K23" s="5"/>
      <c r="L23" s="7"/>
      <c r="M23" s="5"/>
    </row>
    <row r="24" spans="1:13" ht="20.100000000000001" customHeight="1">
      <c r="A24" s="5"/>
      <c r="B24" s="60"/>
      <c r="C24" s="5"/>
      <c r="D24" s="6"/>
      <c r="E24" s="6"/>
      <c r="F24" s="6"/>
      <c r="G24" s="6"/>
      <c r="H24" s="6"/>
      <c r="I24" s="6"/>
      <c r="J24" s="6"/>
      <c r="K24" s="5"/>
      <c r="L24" s="7"/>
      <c r="M24" s="5"/>
    </row>
    <row r="25" spans="1:13" ht="20.100000000000001" customHeight="1">
      <c r="A25" s="5"/>
      <c r="B25" s="60"/>
      <c r="C25" s="5"/>
      <c r="D25" s="6"/>
      <c r="E25" s="6"/>
      <c r="F25" s="6"/>
      <c r="G25" s="6"/>
      <c r="H25" s="6"/>
      <c r="I25" s="6"/>
      <c r="J25" s="6"/>
      <c r="K25" s="5"/>
      <c r="L25" s="7"/>
      <c r="M25" s="5"/>
    </row>
    <row r="26" spans="1:13" ht="20.100000000000001" customHeight="1">
      <c r="A26" s="5"/>
      <c r="B26" s="60"/>
      <c r="C26" s="5"/>
      <c r="D26" s="6"/>
      <c r="E26" s="6"/>
      <c r="F26" s="6"/>
      <c r="G26" s="6"/>
      <c r="H26" s="6"/>
      <c r="I26" s="6"/>
      <c r="J26" s="6"/>
      <c r="K26" s="5"/>
      <c r="L26" s="7"/>
      <c r="M26" s="5"/>
    </row>
    <row r="27" spans="1:13" ht="20.100000000000001" customHeight="1">
      <c r="A27" s="5"/>
      <c r="B27" s="60"/>
      <c r="C27" s="5"/>
      <c r="D27" s="6"/>
      <c r="E27" s="6"/>
      <c r="F27" s="6"/>
      <c r="G27" s="6"/>
      <c r="H27" s="6"/>
      <c r="I27" s="6"/>
      <c r="J27" s="6"/>
      <c r="K27" s="5"/>
      <c r="L27" s="7"/>
      <c r="M27" s="5"/>
    </row>
    <row r="28" spans="1:13" ht="20.100000000000001" customHeight="1">
      <c r="A28" s="5"/>
      <c r="B28" s="60"/>
      <c r="C28" s="5"/>
      <c r="D28" s="6"/>
      <c r="E28" s="6"/>
      <c r="F28" s="6"/>
      <c r="G28" s="6"/>
      <c r="H28" s="6"/>
      <c r="I28" s="6"/>
      <c r="J28" s="6"/>
      <c r="K28" s="5"/>
      <c r="L28" s="7"/>
      <c r="M28" s="5"/>
    </row>
    <row r="29" spans="1:13" ht="20.100000000000001" customHeight="1">
      <c r="A29" s="5"/>
      <c r="B29" s="60"/>
      <c r="C29" s="5"/>
      <c r="D29" s="6"/>
      <c r="E29" s="6"/>
      <c r="F29" s="6"/>
      <c r="G29" s="6"/>
      <c r="H29" s="6"/>
      <c r="I29" s="6"/>
      <c r="J29" s="6"/>
      <c r="K29" s="5"/>
      <c r="L29" s="7"/>
      <c r="M29" s="5"/>
    </row>
    <row r="30" spans="1:13" ht="20.100000000000001" customHeight="1">
      <c r="A30" s="5"/>
      <c r="B30" s="60"/>
      <c r="C30" s="5"/>
      <c r="D30" s="6"/>
      <c r="E30" s="6"/>
      <c r="F30" s="6"/>
      <c r="G30" s="6"/>
      <c r="H30" s="6"/>
      <c r="I30" s="6"/>
      <c r="J30" s="6"/>
      <c r="K30" s="5"/>
      <c r="L30" s="7"/>
      <c r="M30" s="5"/>
    </row>
    <row r="31" spans="1:13" ht="20.100000000000001" customHeight="1">
      <c r="A31" s="5"/>
      <c r="B31" s="60"/>
      <c r="C31" s="5"/>
      <c r="D31" s="6"/>
      <c r="E31" s="6"/>
      <c r="F31" s="6"/>
      <c r="G31" s="6"/>
      <c r="H31" s="6"/>
      <c r="I31" s="6"/>
      <c r="J31" s="6">
        <f t="shared" si="0"/>
        <v>0</v>
      </c>
      <c r="K31" s="5"/>
      <c r="L31" s="7"/>
      <c r="M31" s="5"/>
    </row>
    <row r="32" spans="1:13" ht="20.100000000000001" hidden="1" customHeight="1">
      <c r="A32" s="5"/>
      <c r="B32" s="60"/>
      <c r="C32" s="5"/>
      <c r="D32" s="6"/>
      <c r="E32" s="6"/>
      <c r="F32" s="6"/>
      <c r="G32" s="6"/>
      <c r="H32" s="6"/>
      <c r="I32" s="6"/>
      <c r="J32" s="6">
        <f t="shared" si="0"/>
        <v>0</v>
      </c>
      <c r="K32" s="5"/>
      <c r="L32" s="7"/>
      <c r="M32" s="5"/>
    </row>
    <row r="33" spans="1:13" ht="20.100000000000001" hidden="1" customHeight="1">
      <c r="A33" s="5"/>
      <c r="B33" s="60"/>
      <c r="C33" s="5"/>
      <c r="D33" s="6"/>
      <c r="E33" s="6"/>
      <c r="F33" s="6"/>
      <c r="G33" s="6"/>
      <c r="H33" s="6"/>
      <c r="I33" s="6"/>
      <c r="J33" s="6">
        <f t="shared" si="0"/>
        <v>0</v>
      </c>
      <c r="K33" s="5"/>
      <c r="L33" s="7"/>
      <c r="M33" s="5"/>
    </row>
    <row r="34" spans="1:13" ht="20.100000000000001" hidden="1" customHeight="1">
      <c r="A34" s="5"/>
      <c r="B34" s="60"/>
      <c r="C34" s="5"/>
      <c r="D34" s="6"/>
      <c r="E34" s="6"/>
      <c r="F34" s="6"/>
      <c r="G34" s="6"/>
      <c r="H34" s="6"/>
      <c r="I34" s="6"/>
      <c r="J34" s="6">
        <f t="shared" si="0"/>
        <v>0</v>
      </c>
      <c r="K34" s="5"/>
      <c r="L34" s="7"/>
      <c r="M34" s="5"/>
    </row>
    <row r="35" spans="1:13" ht="20.100000000000001" hidden="1" customHeight="1">
      <c r="A35" s="5"/>
      <c r="B35" s="60"/>
      <c r="C35" s="5"/>
      <c r="D35" s="6"/>
      <c r="E35" s="6"/>
      <c r="F35" s="6"/>
      <c r="G35" s="6"/>
      <c r="H35" s="6"/>
      <c r="I35" s="6"/>
      <c r="J35" s="6">
        <f t="shared" si="0"/>
        <v>0</v>
      </c>
      <c r="K35" s="5"/>
      <c r="L35" s="7"/>
      <c r="M35" s="5"/>
    </row>
    <row r="36" spans="1:13" ht="20.100000000000001" hidden="1" customHeight="1">
      <c r="A36" s="5"/>
      <c r="B36" s="60"/>
      <c r="C36" s="5"/>
      <c r="D36" s="6"/>
      <c r="E36" s="6"/>
      <c r="F36" s="6"/>
      <c r="G36" s="6"/>
      <c r="H36" s="6"/>
      <c r="I36" s="6"/>
      <c r="J36" s="6">
        <f t="shared" si="0"/>
        <v>0</v>
      </c>
      <c r="K36" s="5"/>
      <c r="L36" s="7"/>
      <c r="M36" s="5"/>
    </row>
    <row r="37" spans="1:13" ht="20.100000000000001" hidden="1" customHeight="1">
      <c r="A37" s="5"/>
      <c r="B37" s="60"/>
      <c r="C37" s="5"/>
      <c r="D37" s="6"/>
      <c r="E37" s="6"/>
      <c r="F37" s="6"/>
      <c r="G37" s="6"/>
      <c r="H37" s="6"/>
      <c r="I37" s="6"/>
      <c r="J37" s="6">
        <f t="shared" si="0"/>
        <v>0</v>
      </c>
      <c r="K37" s="5"/>
      <c r="L37" s="7"/>
      <c r="M37" s="5"/>
    </row>
    <row r="38" spans="1:13" ht="20.100000000000001" hidden="1" customHeight="1">
      <c r="A38" s="5"/>
      <c r="B38" s="60"/>
      <c r="C38" s="5"/>
      <c r="D38" s="6"/>
      <c r="E38" s="6"/>
      <c r="F38" s="6"/>
      <c r="G38" s="6"/>
      <c r="H38" s="6"/>
      <c r="I38" s="6"/>
      <c r="J38" s="6">
        <f t="shared" si="0"/>
        <v>0</v>
      </c>
      <c r="K38" s="5"/>
      <c r="L38" s="7"/>
      <c r="M38" s="5"/>
    </row>
    <row r="39" spans="1:13" ht="20.100000000000001" hidden="1" customHeight="1">
      <c r="A39" s="5"/>
      <c r="B39" s="60"/>
      <c r="C39" s="5"/>
      <c r="D39" s="6"/>
      <c r="E39" s="6"/>
      <c r="F39" s="6"/>
      <c r="G39" s="6"/>
      <c r="H39" s="6"/>
      <c r="I39" s="6"/>
      <c r="J39" s="6">
        <f t="shared" si="0"/>
        <v>0</v>
      </c>
      <c r="K39" s="5"/>
      <c r="L39" s="7"/>
      <c r="M39" s="5"/>
    </row>
    <row r="40" spans="1:13" ht="20.100000000000001" hidden="1" customHeight="1">
      <c r="A40" s="5"/>
      <c r="B40" s="60"/>
      <c r="C40" s="5"/>
      <c r="D40" s="6"/>
      <c r="E40" s="6"/>
      <c r="F40" s="6"/>
      <c r="G40" s="6"/>
      <c r="H40" s="6"/>
      <c r="I40" s="6"/>
      <c r="J40" s="6">
        <f t="shared" si="0"/>
        <v>0</v>
      </c>
      <c r="K40" s="5"/>
      <c r="L40" s="7"/>
      <c r="M40" s="5"/>
    </row>
    <row r="41" spans="1:13" ht="20.100000000000001" hidden="1" customHeight="1">
      <c r="A41" s="5"/>
      <c r="B41" s="60"/>
      <c r="C41" s="5"/>
      <c r="D41" s="6"/>
      <c r="E41" s="6"/>
      <c r="F41" s="6"/>
      <c r="G41" s="6"/>
      <c r="H41" s="6"/>
      <c r="I41" s="6"/>
      <c r="J41" s="6">
        <f t="shared" si="0"/>
        <v>0</v>
      </c>
      <c r="K41" s="5"/>
      <c r="L41" s="7"/>
      <c r="M41" s="5"/>
    </row>
    <row r="42" spans="1:13" ht="20.100000000000001" customHeight="1">
      <c r="A42" s="5"/>
      <c r="B42" s="60"/>
      <c r="C42" s="5"/>
      <c r="D42" s="6"/>
      <c r="E42" s="6"/>
      <c r="F42" s="6"/>
      <c r="G42" s="6"/>
      <c r="H42" s="6"/>
      <c r="I42" s="6"/>
      <c r="J42" s="6">
        <f t="shared" si="0"/>
        <v>0</v>
      </c>
      <c r="K42" s="5"/>
      <c r="L42" s="7"/>
      <c r="M42" s="5"/>
    </row>
    <row r="43" spans="1:13" ht="20.100000000000001" customHeight="1">
      <c r="A43" s="5"/>
      <c r="B43" s="60"/>
      <c r="C43" s="5"/>
      <c r="D43" s="6"/>
      <c r="E43" s="6"/>
      <c r="F43" s="6"/>
      <c r="G43" s="6"/>
      <c r="H43" s="6"/>
      <c r="I43" s="6"/>
      <c r="J43" s="6">
        <f t="shared" si="0"/>
        <v>0</v>
      </c>
      <c r="K43" s="5"/>
      <c r="L43" s="7"/>
      <c r="M43" s="5"/>
    </row>
    <row r="44" spans="1:13" ht="23.1" customHeight="1">
      <c r="A44" s="5" t="s">
        <v>52</v>
      </c>
      <c r="B44" s="60"/>
      <c r="C44" s="5"/>
      <c r="D44" s="66">
        <f>SUM(D9:D43)</f>
        <v>200000</v>
      </c>
      <c r="E44" s="66">
        <f>SUM(E9:E43)</f>
        <v>0</v>
      </c>
      <c r="F44" s="66">
        <f t="shared" ref="F44:J44" si="1">SUM(F9:F43)</f>
        <v>80000</v>
      </c>
      <c r="G44" s="66">
        <f t="shared" si="1"/>
        <v>0</v>
      </c>
      <c r="H44" s="66">
        <f t="shared" si="1"/>
        <v>15640</v>
      </c>
      <c r="I44" s="66">
        <f t="shared" si="1"/>
        <v>76000</v>
      </c>
      <c r="J44" s="66">
        <f t="shared" si="1"/>
        <v>38000</v>
      </c>
      <c r="K44" s="61"/>
      <c r="L44" s="7"/>
      <c r="M44" s="5"/>
    </row>
    <row r="45" spans="1:13" ht="12.75">
      <c r="A45" s="8"/>
    </row>
    <row r="46" spans="1:13" ht="32.1" customHeight="1">
      <c r="B46" s="59" t="s">
        <v>53</v>
      </c>
      <c r="C46" s="4" t="s">
        <v>54</v>
      </c>
      <c r="D46" s="9" t="s">
        <v>55</v>
      </c>
      <c r="E46" s="10"/>
      <c r="F46" s="11" t="s">
        <v>37</v>
      </c>
      <c r="G46" s="11" t="s">
        <v>38</v>
      </c>
      <c r="H46" s="11" t="s">
        <v>39</v>
      </c>
      <c r="I46" s="11" t="s">
        <v>56</v>
      </c>
      <c r="J46" s="11" t="s">
        <v>33</v>
      </c>
      <c r="K46" s="12" t="s">
        <v>57</v>
      </c>
    </row>
    <row r="47" spans="1:13">
      <c r="B47" s="58">
        <v>1</v>
      </c>
      <c r="C47" s="20" t="s">
        <v>58</v>
      </c>
      <c r="D47" s="13">
        <v>112500</v>
      </c>
      <c r="E47" s="14"/>
      <c r="F47" s="15">
        <f t="shared" ref="F47:F52" si="2">SUMIF($B$9:$B$43,B47,$F$9:$F$43)</f>
        <v>15000</v>
      </c>
      <c r="G47" s="15">
        <f t="shared" ref="G47:G52" si="3">SUMIF($B$9:$B$43,B47,$G$9:$G$43)</f>
        <v>0</v>
      </c>
      <c r="H47" s="15">
        <f t="shared" ref="H47:H52" si="4">SUMIF($B$9:$B$43,B47,$H$9:$H$43)</f>
        <v>15640</v>
      </c>
      <c r="I47" s="16"/>
      <c r="J47" s="16"/>
      <c r="K47" s="13">
        <f t="shared" ref="K47:K52" si="5">SUM(F47,G47,H47)</f>
        <v>30640</v>
      </c>
    </row>
    <row r="48" spans="1:13">
      <c r="B48" s="58">
        <v>2</v>
      </c>
      <c r="C48" s="20" t="s">
        <v>59</v>
      </c>
      <c r="D48" s="13">
        <v>120000</v>
      </c>
      <c r="E48" s="14"/>
      <c r="F48" s="15">
        <f t="shared" si="2"/>
        <v>0</v>
      </c>
      <c r="G48" s="15">
        <f t="shared" si="3"/>
        <v>0</v>
      </c>
      <c r="H48" s="15">
        <f t="shared" si="4"/>
        <v>0</v>
      </c>
      <c r="I48" s="16"/>
      <c r="J48" s="16"/>
      <c r="K48" s="13">
        <f t="shared" si="5"/>
        <v>0</v>
      </c>
    </row>
    <row r="49" spans="2:11">
      <c r="B49" s="58">
        <v>3</v>
      </c>
      <c r="C49" s="20" t="s">
        <v>60</v>
      </c>
      <c r="D49" s="13">
        <v>285000</v>
      </c>
      <c r="E49" s="14"/>
      <c r="F49" s="15">
        <f t="shared" si="2"/>
        <v>40000</v>
      </c>
      <c r="G49" s="15">
        <f t="shared" si="3"/>
        <v>0</v>
      </c>
      <c r="H49" s="15">
        <f t="shared" si="4"/>
        <v>0</v>
      </c>
      <c r="I49" s="16"/>
      <c r="J49" s="16"/>
      <c r="K49" s="13">
        <f t="shared" si="5"/>
        <v>40000</v>
      </c>
    </row>
    <row r="50" spans="2:11">
      <c r="B50" s="58">
        <v>4</v>
      </c>
      <c r="C50" s="20" t="s">
        <v>61</v>
      </c>
      <c r="D50" s="13">
        <v>0</v>
      </c>
      <c r="E50" s="14"/>
      <c r="F50" s="15">
        <f t="shared" si="2"/>
        <v>0</v>
      </c>
      <c r="G50" s="15">
        <f t="shared" si="3"/>
        <v>0</v>
      </c>
      <c r="H50" s="15">
        <f t="shared" si="4"/>
        <v>0</v>
      </c>
      <c r="I50" s="16"/>
      <c r="J50" s="16"/>
      <c r="K50" s="13">
        <f t="shared" si="5"/>
        <v>0</v>
      </c>
    </row>
    <row r="51" spans="2:11">
      <c r="B51" s="58">
        <v>5</v>
      </c>
      <c r="C51" s="20" t="s">
        <v>62</v>
      </c>
      <c r="D51" s="13">
        <v>40000</v>
      </c>
      <c r="E51" s="14"/>
      <c r="F51" s="15">
        <f t="shared" si="2"/>
        <v>0</v>
      </c>
      <c r="G51" s="15">
        <f t="shared" si="3"/>
        <v>0</v>
      </c>
      <c r="H51" s="15">
        <f t="shared" si="4"/>
        <v>0</v>
      </c>
      <c r="I51" s="16"/>
      <c r="J51" s="16"/>
      <c r="K51" s="13">
        <f t="shared" si="5"/>
        <v>0</v>
      </c>
    </row>
    <row r="52" spans="2:11">
      <c r="B52" s="58">
        <v>6</v>
      </c>
      <c r="C52" s="20" t="s">
        <v>63</v>
      </c>
      <c r="D52" s="13">
        <v>50000</v>
      </c>
      <c r="E52" s="14"/>
      <c r="F52" s="15">
        <f t="shared" si="2"/>
        <v>25000</v>
      </c>
      <c r="G52" s="15">
        <f t="shared" si="3"/>
        <v>0</v>
      </c>
      <c r="H52" s="15">
        <f t="shared" si="4"/>
        <v>0</v>
      </c>
      <c r="I52" s="16"/>
      <c r="J52" s="16"/>
      <c r="K52" s="13">
        <f t="shared" si="5"/>
        <v>25000</v>
      </c>
    </row>
    <row r="53" spans="2:11">
      <c r="B53" s="58">
        <v>7</v>
      </c>
      <c r="C53" s="20" t="s">
        <v>64</v>
      </c>
      <c r="D53" s="13">
        <v>38000</v>
      </c>
      <c r="E53" s="14"/>
      <c r="F53" s="17"/>
      <c r="G53" s="18"/>
      <c r="H53" s="18"/>
      <c r="I53" s="15">
        <f>SUMIF($B$9:$B$43,B53,$I$9:$I$43)</f>
        <v>76000</v>
      </c>
      <c r="J53" s="15">
        <f>SUMIF($B$9:$B$43,B53,$J$9:$J$43)</f>
        <v>38000</v>
      </c>
      <c r="K53" s="13">
        <f>SUM(H53)</f>
        <v>0</v>
      </c>
    </row>
    <row r="54" spans="2:11">
      <c r="C54" s="19" t="s">
        <v>65</v>
      </c>
      <c r="D54" s="13">
        <f t="shared" ref="D54:I54" si="6">SUM(D47:D53)</f>
        <v>645500</v>
      </c>
      <c r="E54" s="14">
        <f t="shared" si="6"/>
        <v>0</v>
      </c>
      <c r="F54" s="15">
        <f t="shared" si="6"/>
        <v>80000</v>
      </c>
      <c r="G54" s="15">
        <f t="shared" si="6"/>
        <v>0</v>
      </c>
      <c r="H54" s="15">
        <f t="shared" si="6"/>
        <v>15640</v>
      </c>
      <c r="I54" s="15">
        <f t="shared" si="6"/>
        <v>76000</v>
      </c>
      <c r="J54" s="15"/>
      <c r="K54" s="13">
        <f>SUM(K47:K53)</f>
        <v>95640</v>
      </c>
    </row>
  </sheetData>
  <mergeCells count="12">
    <mergeCell ref="L2:M2"/>
    <mergeCell ref="M7:M8"/>
    <mergeCell ref="A4:M4"/>
    <mergeCell ref="A7:A8"/>
    <mergeCell ref="B7:B8"/>
    <mergeCell ref="C7:C8"/>
    <mergeCell ref="D7:D8"/>
    <mergeCell ref="E7:E8"/>
    <mergeCell ref="F7:I7"/>
    <mergeCell ref="J7:J8"/>
    <mergeCell ref="K7:K8"/>
    <mergeCell ref="L7:L8"/>
  </mergeCells>
  <phoneticPr fontId="11"/>
  <pageMargins left="0.75" right="0.75" top="1" bottom="1" header="0.5" footer="0.5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01537-0FFD-4B54-9D5B-4D29C95C0D99}">
  <sheetPr>
    <pageSetUpPr fitToPage="1"/>
  </sheetPr>
  <dimension ref="A2:L42"/>
  <sheetViews>
    <sheetView view="pageBreakPreview" zoomScaleNormal="100" zoomScaleSheetLayoutView="100" workbookViewId="0">
      <selection activeCell="B18" sqref="B18"/>
    </sheetView>
  </sheetViews>
  <sheetFormatPr defaultRowHeight="18.75"/>
  <cols>
    <col min="1" max="1" width="16" style="70" customWidth="1"/>
    <col min="2" max="2" width="10.75" style="70" customWidth="1"/>
    <col min="3" max="3" width="5.25" style="70" customWidth="1"/>
    <col min="4" max="4" width="11.125" style="70" customWidth="1"/>
    <col min="5" max="5" width="5.75" style="70" customWidth="1"/>
    <col min="6" max="6" width="9" style="70" customWidth="1"/>
    <col min="7" max="7" width="14" style="70" customWidth="1"/>
    <col min="8" max="9" width="9" style="70"/>
    <col min="10" max="10" width="8.625" style="70" customWidth="1"/>
    <col min="11" max="11" width="11.875" style="70" customWidth="1"/>
    <col min="12" max="12" width="13.375" style="70" customWidth="1"/>
    <col min="13" max="16384" width="9" style="70"/>
  </cols>
  <sheetData>
    <row r="2" spans="1:12" ht="25.5">
      <c r="A2" s="203" t="s">
        <v>66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</row>
    <row r="3" spans="1:12" ht="25.5">
      <c r="D3" s="96"/>
      <c r="E3" s="96"/>
    </row>
    <row r="4" spans="1:12" ht="18.75" customHeight="1">
      <c r="A4" s="97" t="s">
        <v>67</v>
      </c>
      <c r="B4" s="204"/>
      <c r="C4" s="204"/>
      <c r="D4" s="204"/>
      <c r="E4" s="204"/>
    </row>
    <row r="5" spans="1:12" ht="25.5">
      <c r="D5" s="96"/>
      <c r="E5" s="96"/>
      <c r="K5" s="95" t="s">
        <v>68</v>
      </c>
      <c r="L5" s="94"/>
    </row>
    <row r="6" spans="1:12" ht="19.5" thickBot="1"/>
    <row r="7" spans="1:12" ht="32.25" customHeight="1" thickBot="1">
      <c r="A7" s="93" t="s">
        <v>69</v>
      </c>
      <c r="B7" s="205"/>
      <c r="C7" s="206"/>
      <c r="D7" s="206"/>
      <c r="E7" s="206"/>
      <c r="F7" s="207"/>
      <c r="G7" s="92" t="s">
        <v>70</v>
      </c>
      <c r="H7" s="208"/>
      <c r="I7" s="206"/>
      <c r="J7" s="206"/>
      <c r="K7" s="206"/>
      <c r="L7" s="209"/>
    </row>
    <row r="8" spans="1:12" ht="30" customHeight="1" thickBot="1">
      <c r="A8" s="91" t="s">
        <v>71</v>
      </c>
      <c r="B8" s="90"/>
      <c r="C8" s="89"/>
      <c r="D8" s="88"/>
      <c r="E8" s="87"/>
      <c r="F8" s="86"/>
      <c r="G8" s="85" t="s">
        <v>72</v>
      </c>
      <c r="H8" s="210"/>
      <c r="I8" s="211"/>
      <c r="J8" s="211"/>
      <c r="K8" s="211"/>
      <c r="L8" s="212"/>
    </row>
    <row r="9" spans="1:12" ht="19.5" hidden="1" thickBot="1">
      <c r="A9" s="79" t="s">
        <v>73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7"/>
    </row>
    <row r="10" spans="1:12" ht="19.5" hidden="1" thickBot="1">
      <c r="A10" s="83" t="s">
        <v>74</v>
      </c>
      <c r="L10" s="74"/>
    </row>
    <row r="11" spans="1:12" ht="19.5" hidden="1" thickBot="1">
      <c r="A11" s="83" t="s">
        <v>75</v>
      </c>
      <c r="L11" s="74"/>
    </row>
    <row r="12" spans="1:12" ht="19.5" hidden="1" thickBot="1">
      <c r="A12" s="73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1"/>
    </row>
    <row r="13" spans="1:12">
      <c r="A13" s="79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7"/>
    </row>
    <row r="14" spans="1:12" ht="30">
      <c r="A14" s="84" t="s">
        <v>76</v>
      </c>
      <c r="L14" s="74"/>
    </row>
    <row r="15" spans="1:12" ht="33.75" customHeight="1">
      <c r="A15" s="83"/>
      <c r="L15" s="74"/>
    </row>
    <row r="16" spans="1:12" ht="33.75" customHeight="1">
      <c r="A16" s="82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0"/>
    </row>
    <row r="17" spans="1:12" ht="33.75" customHeight="1">
      <c r="A17" s="82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0"/>
    </row>
    <row r="18" spans="1:12" ht="33.75" customHeight="1">
      <c r="A18" s="82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0"/>
    </row>
    <row r="19" spans="1:12" ht="33.75" customHeight="1">
      <c r="A19" s="82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0"/>
    </row>
    <row r="20" spans="1:12" ht="33.75" customHeight="1">
      <c r="A20" s="82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0"/>
    </row>
    <row r="21" spans="1:12" ht="33.75" customHeight="1">
      <c r="A21" s="82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0"/>
    </row>
    <row r="22" spans="1:12" ht="33.75" customHeight="1">
      <c r="A22" s="82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0"/>
    </row>
    <row r="23" spans="1:12" ht="33.75" customHeight="1">
      <c r="A23" s="82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0"/>
    </row>
    <row r="24" spans="1:12" ht="33.75" customHeight="1">
      <c r="A24" s="82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0"/>
    </row>
    <row r="25" spans="1:12" ht="33.75" customHeight="1">
      <c r="A25" s="82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0"/>
    </row>
    <row r="26" spans="1:12" ht="33.75" customHeight="1">
      <c r="A26" s="82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0"/>
    </row>
    <row r="27" spans="1:12" ht="33.75" customHeight="1">
      <c r="A27" s="82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0"/>
    </row>
    <row r="28" spans="1:12" ht="33.75" customHeight="1" thickBot="1">
      <c r="A28" s="82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0"/>
    </row>
    <row r="29" spans="1:12">
      <c r="A29" s="79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7"/>
    </row>
    <row r="30" spans="1:12" ht="33.75" customHeight="1">
      <c r="A30" s="201" t="s">
        <v>77</v>
      </c>
      <c r="B30" s="202"/>
      <c r="L30" s="74"/>
    </row>
    <row r="31" spans="1:12" ht="33.75" customHeight="1">
      <c r="A31" s="76"/>
      <c r="L31" s="74"/>
    </row>
    <row r="32" spans="1:12" ht="33.75" customHeight="1">
      <c r="A32" s="76"/>
      <c r="L32" s="74"/>
    </row>
    <row r="33" spans="1:12" ht="33.75" customHeight="1">
      <c r="A33" s="76"/>
      <c r="L33" s="74"/>
    </row>
    <row r="34" spans="1:12" ht="33.75" customHeight="1">
      <c r="A34" s="76"/>
      <c r="L34" s="74"/>
    </row>
    <row r="35" spans="1:12" ht="33.75" customHeight="1">
      <c r="A35" s="76"/>
      <c r="L35" s="74"/>
    </row>
    <row r="36" spans="1:12" ht="33.75" customHeight="1">
      <c r="A36" s="76"/>
      <c r="L36" s="74"/>
    </row>
    <row r="37" spans="1:12" ht="33.75" customHeight="1">
      <c r="A37" s="76"/>
      <c r="L37" s="74"/>
    </row>
    <row r="38" spans="1:12" ht="33.75" customHeight="1">
      <c r="A38" s="76"/>
      <c r="L38" s="74"/>
    </row>
    <row r="39" spans="1:12" ht="33.75" customHeight="1">
      <c r="A39" s="76"/>
      <c r="L39" s="74"/>
    </row>
    <row r="40" spans="1:12" ht="33.75" customHeight="1">
      <c r="A40" s="76"/>
      <c r="L40" s="74"/>
    </row>
    <row r="41" spans="1:12" ht="33.75" customHeight="1">
      <c r="A41" s="75"/>
      <c r="L41" s="74"/>
    </row>
    <row r="42" spans="1:12" ht="19.5" thickBot="1">
      <c r="A42" s="73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1"/>
    </row>
  </sheetData>
  <mergeCells count="6">
    <mergeCell ref="A30:B30"/>
    <mergeCell ref="A2:L2"/>
    <mergeCell ref="B4:E4"/>
    <mergeCell ref="B7:F7"/>
    <mergeCell ref="H7:L7"/>
    <mergeCell ref="H8:L8"/>
  </mergeCells>
  <phoneticPr fontId="11"/>
  <pageMargins left="0.62992125984251968" right="0.44" top="0.55000000000000004" bottom="0.15748031496062992" header="0" footer="0"/>
  <pageSetup paperSize="9" scale="68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D2D9A-12C7-49FA-ADE5-3206847BB4AC}">
  <sheetPr>
    <tabColor rgb="FFFFFF00"/>
  </sheetPr>
  <dimension ref="A1:W42"/>
  <sheetViews>
    <sheetView showZeros="0" view="pageBreakPreview" zoomScale="80" zoomScaleNormal="80" zoomScaleSheetLayoutView="80" workbookViewId="0">
      <pane xSplit="3" ySplit="7" topLeftCell="D8" activePane="bottomRight" state="frozen"/>
      <selection pane="topRight" activeCell="J10" sqref="J10"/>
      <selection pane="bottomLeft" activeCell="J10" sqref="J10"/>
      <selection pane="bottomRight" activeCell="A20" sqref="A20:A22"/>
    </sheetView>
  </sheetViews>
  <sheetFormatPr defaultColWidth="8.625" defaultRowHeight="13.5"/>
  <cols>
    <col min="1" max="1" width="4.625" style="23" customWidth="1"/>
    <col min="2" max="2" width="11.25" style="23" customWidth="1"/>
    <col min="3" max="3" width="10.375" style="23" customWidth="1"/>
    <col min="4" max="4" width="8.875" style="23" customWidth="1"/>
    <col min="5" max="5" width="11.125" style="23" customWidth="1"/>
    <col min="6" max="6" width="10.875" style="23" customWidth="1"/>
    <col min="7" max="7" width="10.625" style="23" customWidth="1"/>
    <col min="8" max="8" width="11.125" style="23" customWidth="1"/>
    <col min="9" max="9" width="10.875" style="23" customWidth="1"/>
    <col min="10" max="10" width="10.75" style="23" customWidth="1"/>
    <col min="11" max="12" width="8.875" style="23" customWidth="1"/>
    <col min="13" max="13" width="10" style="23" customWidth="1"/>
    <col min="14" max="14" width="9.875" style="23" customWidth="1"/>
    <col min="15" max="15" width="8.875" style="23" customWidth="1"/>
    <col min="16" max="16" width="12" style="23" customWidth="1"/>
    <col min="17" max="17" width="12.125" style="23" customWidth="1"/>
    <col min="18" max="18" width="8.625" style="23"/>
    <col min="19" max="23" width="10.625" style="23" customWidth="1"/>
    <col min="24" max="16384" width="8.625" style="23"/>
  </cols>
  <sheetData>
    <row r="1" spans="1:23" ht="20.25" customHeight="1">
      <c r="B1" s="22" t="s">
        <v>78</v>
      </c>
      <c r="C1" s="22"/>
      <c r="N1" s="24" t="s">
        <v>79</v>
      </c>
      <c r="O1" s="213" t="s">
        <v>80</v>
      </c>
      <c r="P1" s="213"/>
      <c r="Q1" s="213"/>
    </row>
    <row r="2" spans="1:23" ht="16.5" customHeight="1">
      <c r="B2" s="22" t="s">
        <v>81</v>
      </c>
      <c r="C2" s="22"/>
      <c r="N2" s="25" t="s">
        <v>82</v>
      </c>
      <c r="O2" s="26" t="s">
        <v>83</v>
      </c>
      <c r="P2" s="25" t="s">
        <v>84</v>
      </c>
      <c r="Q2" s="25"/>
    </row>
    <row r="3" spans="1:23" ht="16.5" customHeight="1">
      <c r="B3" s="27" t="s">
        <v>85</v>
      </c>
      <c r="C3" s="27"/>
      <c r="D3" s="28">
        <v>1000</v>
      </c>
      <c r="E3" s="23" t="s">
        <v>86</v>
      </c>
      <c r="P3" s="29"/>
    </row>
    <row r="4" spans="1:23" ht="16.5" customHeight="1">
      <c r="B4" s="27"/>
      <c r="C4" s="27"/>
      <c r="P4" s="29"/>
    </row>
    <row r="5" spans="1:23" ht="28.5" customHeight="1">
      <c r="B5" s="214" t="s">
        <v>70</v>
      </c>
      <c r="C5" s="214"/>
      <c r="D5" s="30" t="s">
        <v>58</v>
      </c>
      <c r="E5" s="30" t="s">
        <v>87</v>
      </c>
      <c r="F5" s="30" t="s">
        <v>87</v>
      </c>
      <c r="G5" s="30" t="s">
        <v>88</v>
      </c>
      <c r="H5" s="30" t="s">
        <v>87</v>
      </c>
      <c r="I5" s="30" t="s">
        <v>87</v>
      </c>
      <c r="J5" s="30" t="s">
        <v>87</v>
      </c>
      <c r="K5" s="30" t="s">
        <v>89</v>
      </c>
      <c r="L5" s="30" t="s">
        <v>90</v>
      </c>
      <c r="M5" s="30"/>
      <c r="N5" s="30"/>
      <c r="O5" s="30"/>
    </row>
    <row r="6" spans="1:23" ht="19.5" customHeight="1">
      <c r="A6" s="244" t="s">
        <v>91</v>
      </c>
      <c r="B6" s="215" t="s">
        <v>92</v>
      </c>
      <c r="C6" s="216"/>
      <c r="D6" s="217" t="s">
        <v>93</v>
      </c>
      <c r="E6" s="217" t="s">
        <v>94</v>
      </c>
      <c r="F6" s="217" t="s">
        <v>95</v>
      </c>
      <c r="G6" s="217" t="s">
        <v>96</v>
      </c>
      <c r="H6" s="217" t="s">
        <v>97</v>
      </c>
      <c r="I6" s="217" t="s">
        <v>98</v>
      </c>
      <c r="J6" s="217" t="s">
        <v>99</v>
      </c>
      <c r="K6" s="217" t="s">
        <v>100</v>
      </c>
      <c r="L6" s="217" t="s">
        <v>101</v>
      </c>
      <c r="M6" s="217"/>
      <c r="N6" s="217"/>
      <c r="O6" s="217"/>
      <c r="P6" s="219" t="s">
        <v>102</v>
      </c>
      <c r="Q6" s="221" t="s">
        <v>103</v>
      </c>
    </row>
    <row r="7" spans="1:23" ht="19.5" customHeight="1">
      <c r="A7" s="244"/>
      <c r="B7" s="223" t="s">
        <v>104</v>
      </c>
      <c r="C7" s="224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20"/>
      <c r="Q7" s="222"/>
    </row>
    <row r="8" spans="1:23" ht="20.25" customHeight="1">
      <c r="A8" s="222" t="s">
        <v>105</v>
      </c>
      <c r="B8" s="225" t="s">
        <v>106</v>
      </c>
      <c r="C8" s="31" t="s">
        <v>107</v>
      </c>
      <c r="D8" s="32" t="s">
        <v>108</v>
      </c>
      <c r="E8" s="32" t="s">
        <v>108</v>
      </c>
      <c r="F8" s="32" t="s">
        <v>109</v>
      </c>
      <c r="G8" s="32" t="s">
        <v>109</v>
      </c>
      <c r="H8" s="32" t="s">
        <v>109</v>
      </c>
      <c r="I8" s="32" t="s">
        <v>110</v>
      </c>
      <c r="J8" s="32" t="s">
        <v>111</v>
      </c>
      <c r="K8" s="32" t="s">
        <v>111</v>
      </c>
      <c r="L8" s="32" t="s">
        <v>108</v>
      </c>
      <c r="M8" s="33"/>
      <c r="N8" s="33"/>
      <c r="O8" s="32"/>
      <c r="P8" s="228">
        <f>SUM(D10:O10)</f>
        <v>38000</v>
      </c>
      <c r="Q8" s="222"/>
    </row>
    <row r="9" spans="1:23" ht="20.25" customHeight="1">
      <c r="A9" s="222"/>
      <c r="B9" s="226"/>
      <c r="C9" s="34" t="s">
        <v>112</v>
      </c>
      <c r="D9" s="48">
        <v>3</v>
      </c>
      <c r="E9" s="48">
        <v>3</v>
      </c>
      <c r="F9" s="48">
        <v>5</v>
      </c>
      <c r="G9" s="48">
        <v>5</v>
      </c>
      <c r="H9" s="48">
        <v>5</v>
      </c>
      <c r="I9" s="48">
        <v>4</v>
      </c>
      <c r="J9" s="48">
        <v>5</v>
      </c>
      <c r="K9" s="48">
        <v>5</v>
      </c>
      <c r="L9" s="48">
        <v>3</v>
      </c>
      <c r="M9" s="49"/>
      <c r="N9" s="49"/>
      <c r="O9" s="48"/>
      <c r="P9" s="229"/>
      <c r="Q9" s="222"/>
    </row>
    <row r="10" spans="1:23" ht="20.25" customHeight="1">
      <c r="A10" s="222"/>
      <c r="B10" s="227"/>
      <c r="C10" s="35" t="s">
        <v>113</v>
      </c>
      <c r="D10" s="50">
        <f>D9*$D$3</f>
        <v>3000</v>
      </c>
      <c r="E10" s="50">
        <f t="shared" ref="E10:N10" si="0">E9*$D$3</f>
        <v>3000</v>
      </c>
      <c r="F10" s="50">
        <f t="shared" si="0"/>
        <v>5000</v>
      </c>
      <c r="G10" s="50">
        <f t="shared" si="0"/>
        <v>5000</v>
      </c>
      <c r="H10" s="50">
        <f t="shared" si="0"/>
        <v>5000</v>
      </c>
      <c r="I10" s="50">
        <f t="shared" si="0"/>
        <v>4000</v>
      </c>
      <c r="J10" s="50">
        <f t="shared" si="0"/>
        <v>5000</v>
      </c>
      <c r="K10" s="50">
        <f t="shared" si="0"/>
        <v>5000</v>
      </c>
      <c r="L10" s="50">
        <f t="shared" si="0"/>
        <v>3000</v>
      </c>
      <c r="M10" s="51">
        <f t="shared" si="0"/>
        <v>0</v>
      </c>
      <c r="N10" s="51">
        <f t="shared" si="0"/>
        <v>0</v>
      </c>
      <c r="O10" s="50">
        <f>O9*$D$3</f>
        <v>0</v>
      </c>
      <c r="P10" s="230"/>
      <c r="Q10" s="222"/>
    </row>
    <row r="11" spans="1:23" ht="20.25" customHeight="1">
      <c r="A11" s="222" t="s">
        <v>105</v>
      </c>
      <c r="B11" s="225" t="s">
        <v>114</v>
      </c>
      <c r="C11" s="31" t="s">
        <v>107</v>
      </c>
      <c r="D11" s="32" t="s">
        <v>108</v>
      </c>
      <c r="E11" s="32" t="s">
        <v>108</v>
      </c>
      <c r="F11" s="32"/>
      <c r="G11" s="32" t="s">
        <v>109</v>
      </c>
      <c r="H11" s="32" t="s">
        <v>109</v>
      </c>
      <c r="I11" s="32" t="s">
        <v>110</v>
      </c>
      <c r="J11" s="32"/>
      <c r="K11" s="32" t="s">
        <v>111</v>
      </c>
      <c r="L11" s="32" t="s">
        <v>108</v>
      </c>
      <c r="M11" s="33"/>
      <c r="N11" s="33"/>
      <c r="O11" s="32"/>
      <c r="P11" s="228">
        <f>SUM(D13:O13)</f>
        <v>28000</v>
      </c>
      <c r="Q11" s="222"/>
    </row>
    <row r="12" spans="1:23" ht="20.25" customHeight="1">
      <c r="A12" s="222"/>
      <c r="B12" s="226"/>
      <c r="C12" s="34" t="s">
        <v>112</v>
      </c>
      <c r="D12" s="48">
        <v>3</v>
      </c>
      <c r="E12" s="48">
        <v>3</v>
      </c>
      <c r="F12" s="48"/>
      <c r="G12" s="48">
        <v>5</v>
      </c>
      <c r="H12" s="48">
        <v>5</v>
      </c>
      <c r="I12" s="48">
        <v>4</v>
      </c>
      <c r="J12" s="48"/>
      <c r="K12" s="48">
        <v>5</v>
      </c>
      <c r="L12" s="48">
        <v>3</v>
      </c>
      <c r="M12" s="49"/>
      <c r="N12" s="49"/>
      <c r="O12" s="48"/>
      <c r="P12" s="229"/>
      <c r="Q12" s="222"/>
    </row>
    <row r="13" spans="1:23" ht="20.25" customHeight="1">
      <c r="A13" s="222"/>
      <c r="B13" s="227"/>
      <c r="C13" s="35" t="s">
        <v>113</v>
      </c>
      <c r="D13" s="50">
        <f t="shared" ref="D13:N13" si="1">D12*$D$3</f>
        <v>3000</v>
      </c>
      <c r="E13" s="50">
        <f t="shared" si="1"/>
        <v>3000</v>
      </c>
      <c r="F13" s="50">
        <f t="shared" si="1"/>
        <v>0</v>
      </c>
      <c r="G13" s="50">
        <f t="shared" si="1"/>
        <v>5000</v>
      </c>
      <c r="H13" s="50">
        <f t="shared" si="1"/>
        <v>5000</v>
      </c>
      <c r="I13" s="50">
        <f t="shared" si="1"/>
        <v>4000</v>
      </c>
      <c r="J13" s="50">
        <f t="shared" si="1"/>
        <v>0</v>
      </c>
      <c r="K13" s="50">
        <f t="shared" si="1"/>
        <v>5000</v>
      </c>
      <c r="L13" s="50">
        <f t="shared" si="1"/>
        <v>3000</v>
      </c>
      <c r="M13" s="51">
        <f t="shared" si="1"/>
        <v>0</v>
      </c>
      <c r="N13" s="51">
        <f t="shared" si="1"/>
        <v>0</v>
      </c>
      <c r="O13" s="50">
        <f>O12*$D$3</f>
        <v>0</v>
      </c>
      <c r="P13" s="230"/>
      <c r="Q13" s="222"/>
      <c r="S13" s="222" t="s">
        <v>115</v>
      </c>
      <c r="T13" s="222"/>
      <c r="U13" s="100" t="s">
        <v>116</v>
      </c>
      <c r="V13" s="231" t="s">
        <v>65</v>
      </c>
      <c r="W13" s="232"/>
    </row>
    <row r="14" spans="1:23" ht="20.25" customHeight="1">
      <c r="A14" s="222" t="s">
        <v>105</v>
      </c>
      <c r="B14" s="225" t="s">
        <v>117</v>
      </c>
      <c r="C14" s="31" t="s">
        <v>107</v>
      </c>
      <c r="D14" s="32" t="s">
        <v>108</v>
      </c>
      <c r="E14" s="32" t="s">
        <v>108</v>
      </c>
      <c r="F14" s="32" t="s">
        <v>109</v>
      </c>
      <c r="G14" s="32" t="s">
        <v>109</v>
      </c>
      <c r="H14" s="32" t="s">
        <v>109</v>
      </c>
      <c r="I14" s="32" t="s">
        <v>110</v>
      </c>
      <c r="J14" s="32"/>
      <c r="K14" s="32" t="s">
        <v>111</v>
      </c>
      <c r="L14" s="32" t="s">
        <v>108</v>
      </c>
      <c r="M14" s="33"/>
      <c r="N14" s="33"/>
      <c r="O14" s="32"/>
      <c r="P14" s="228">
        <f>SUM(D16:O16)</f>
        <v>33000</v>
      </c>
      <c r="Q14" s="222"/>
      <c r="S14" s="222" t="s">
        <v>118</v>
      </c>
      <c r="T14" s="222"/>
      <c r="U14" s="234">
        <f>COUNTIF($D$5:$O$5,"活動推進費")</f>
        <v>1</v>
      </c>
      <c r="V14" s="233">
        <f>SUMIFS($D$41:$O$41,$D$5:$O$5,"活動推進費")</f>
        <v>15000</v>
      </c>
      <c r="W14" s="233"/>
    </row>
    <row r="15" spans="1:23" ht="20.25" customHeight="1">
      <c r="A15" s="222"/>
      <c r="B15" s="226"/>
      <c r="C15" s="34" t="s">
        <v>112</v>
      </c>
      <c r="D15" s="48">
        <v>3</v>
      </c>
      <c r="E15" s="48">
        <v>3</v>
      </c>
      <c r="F15" s="48">
        <v>5</v>
      </c>
      <c r="G15" s="48">
        <v>5</v>
      </c>
      <c r="H15" s="48">
        <v>5</v>
      </c>
      <c r="I15" s="48">
        <v>4</v>
      </c>
      <c r="J15" s="48"/>
      <c r="K15" s="48">
        <v>5</v>
      </c>
      <c r="L15" s="48">
        <v>3</v>
      </c>
      <c r="M15" s="49"/>
      <c r="N15" s="49"/>
      <c r="O15" s="48"/>
      <c r="P15" s="229"/>
      <c r="Q15" s="222"/>
      <c r="S15" s="222"/>
      <c r="T15" s="222"/>
      <c r="U15" s="235"/>
      <c r="V15" s="233"/>
      <c r="W15" s="233"/>
    </row>
    <row r="16" spans="1:23" ht="20.25" customHeight="1">
      <c r="A16" s="222"/>
      <c r="B16" s="227"/>
      <c r="C16" s="35" t="s">
        <v>113</v>
      </c>
      <c r="D16" s="50">
        <f t="shared" ref="D16:N16" si="2">D15*$D$3</f>
        <v>3000</v>
      </c>
      <c r="E16" s="50">
        <f t="shared" si="2"/>
        <v>3000</v>
      </c>
      <c r="F16" s="50">
        <f t="shared" si="2"/>
        <v>5000</v>
      </c>
      <c r="G16" s="50">
        <f t="shared" si="2"/>
        <v>5000</v>
      </c>
      <c r="H16" s="50">
        <f t="shared" si="2"/>
        <v>5000</v>
      </c>
      <c r="I16" s="50">
        <f t="shared" si="2"/>
        <v>4000</v>
      </c>
      <c r="J16" s="50">
        <f t="shared" si="2"/>
        <v>0</v>
      </c>
      <c r="K16" s="50">
        <f t="shared" si="2"/>
        <v>5000</v>
      </c>
      <c r="L16" s="50">
        <f t="shared" si="2"/>
        <v>3000</v>
      </c>
      <c r="M16" s="51">
        <f t="shared" si="2"/>
        <v>0</v>
      </c>
      <c r="N16" s="51">
        <f t="shared" si="2"/>
        <v>0</v>
      </c>
      <c r="O16" s="50">
        <f>O15*$D$3</f>
        <v>0</v>
      </c>
      <c r="P16" s="230"/>
      <c r="Q16" s="222"/>
      <c r="S16" s="222" t="s">
        <v>119</v>
      </c>
      <c r="T16" s="222"/>
      <c r="U16" s="234">
        <f>COUNTIF($D$5:$O$5,"里山林保全")</f>
        <v>1</v>
      </c>
      <c r="V16" s="233">
        <f>SUMIFS($D$41:$O$41,$D$5:$O$5,"里山林保全")</f>
        <v>15000</v>
      </c>
      <c r="W16" s="233"/>
    </row>
    <row r="17" spans="1:23" ht="20.25" customHeight="1">
      <c r="A17" s="222" t="s">
        <v>105</v>
      </c>
      <c r="B17" s="225" t="s">
        <v>120</v>
      </c>
      <c r="C17" s="31" t="s">
        <v>107</v>
      </c>
      <c r="D17" s="32" t="s">
        <v>108</v>
      </c>
      <c r="E17" s="32" t="s">
        <v>108</v>
      </c>
      <c r="F17" s="32" t="s">
        <v>109</v>
      </c>
      <c r="G17" s="32" t="s">
        <v>109</v>
      </c>
      <c r="H17" s="32" t="s">
        <v>109</v>
      </c>
      <c r="I17" s="32" t="s">
        <v>110</v>
      </c>
      <c r="J17" s="32" t="s">
        <v>111</v>
      </c>
      <c r="K17" s="32" t="s">
        <v>111</v>
      </c>
      <c r="L17" s="32" t="s">
        <v>108</v>
      </c>
      <c r="M17" s="33"/>
      <c r="N17" s="33"/>
      <c r="O17" s="32"/>
      <c r="P17" s="228">
        <f>SUM(D19:O19)</f>
        <v>38000</v>
      </c>
      <c r="Q17" s="222"/>
      <c r="S17" s="222"/>
      <c r="T17" s="222"/>
      <c r="U17" s="235"/>
      <c r="V17" s="233"/>
      <c r="W17" s="233"/>
    </row>
    <row r="18" spans="1:23" ht="20.25" customHeight="1">
      <c r="A18" s="222"/>
      <c r="B18" s="226"/>
      <c r="C18" s="34" t="s">
        <v>112</v>
      </c>
      <c r="D18" s="48">
        <v>3</v>
      </c>
      <c r="E18" s="48">
        <v>3</v>
      </c>
      <c r="F18" s="48">
        <v>5</v>
      </c>
      <c r="G18" s="48">
        <v>5</v>
      </c>
      <c r="H18" s="48">
        <v>5</v>
      </c>
      <c r="I18" s="48">
        <v>4</v>
      </c>
      <c r="J18" s="48">
        <v>5</v>
      </c>
      <c r="K18" s="48">
        <v>5</v>
      </c>
      <c r="L18" s="48">
        <v>3</v>
      </c>
      <c r="M18" s="49"/>
      <c r="N18" s="49"/>
      <c r="O18" s="48"/>
      <c r="P18" s="229"/>
      <c r="Q18" s="222"/>
      <c r="S18" s="222" t="s">
        <v>121</v>
      </c>
      <c r="T18" s="222"/>
      <c r="U18" s="234">
        <f>COUNTIF($D$5:$O$5,"侵入竹除去・　竹林整備")</f>
        <v>5</v>
      </c>
      <c r="V18" s="233">
        <f>SUMIFS($D$41:$O$41,$D$5:$O$5,"侵入竹除去・　竹林整備")</f>
        <v>123000</v>
      </c>
      <c r="W18" s="233"/>
    </row>
    <row r="19" spans="1:23" ht="20.25" customHeight="1">
      <c r="A19" s="222"/>
      <c r="B19" s="227"/>
      <c r="C19" s="35" t="s">
        <v>113</v>
      </c>
      <c r="D19" s="50">
        <f t="shared" ref="D19:N19" si="3">D18*$D$3</f>
        <v>3000</v>
      </c>
      <c r="E19" s="50">
        <f t="shared" si="3"/>
        <v>3000</v>
      </c>
      <c r="F19" s="50">
        <f t="shared" si="3"/>
        <v>5000</v>
      </c>
      <c r="G19" s="50">
        <f t="shared" si="3"/>
        <v>5000</v>
      </c>
      <c r="H19" s="50">
        <f t="shared" si="3"/>
        <v>5000</v>
      </c>
      <c r="I19" s="50">
        <f t="shared" si="3"/>
        <v>4000</v>
      </c>
      <c r="J19" s="50">
        <f t="shared" si="3"/>
        <v>5000</v>
      </c>
      <c r="K19" s="50">
        <f t="shared" si="3"/>
        <v>5000</v>
      </c>
      <c r="L19" s="50">
        <f t="shared" si="3"/>
        <v>3000</v>
      </c>
      <c r="M19" s="51">
        <f t="shared" si="3"/>
        <v>0</v>
      </c>
      <c r="N19" s="51">
        <f t="shared" si="3"/>
        <v>0</v>
      </c>
      <c r="O19" s="50">
        <f>O18*$D$3</f>
        <v>0</v>
      </c>
      <c r="P19" s="230"/>
      <c r="Q19" s="222"/>
      <c r="S19" s="222"/>
      <c r="T19" s="222"/>
      <c r="U19" s="235"/>
      <c r="V19" s="233"/>
      <c r="W19" s="233"/>
    </row>
    <row r="20" spans="1:23" ht="20.25" customHeight="1">
      <c r="A20" s="222"/>
      <c r="B20" s="225" t="s">
        <v>122</v>
      </c>
      <c r="C20" s="31" t="s">
        <v>107</v>
      </c>
      <c r="D20" s="32" t="s">
        <v>108</v>
      </c>
      <c r="E20" s="32" t="s">
        <v>108</v>
      </c>
      <c r="F20" s="32"/>
      <c r="G20" s="32" t="s">
        <v>109</v>
      </c>
      <c r="H20" s="32" t="s">
        <v>109</v>
      </c>
      <c r="I20" s="32" t="s">
        <v>110</v>
      </c>
      <c r="J20" s="32" t="s">
        <v>111</v>
      </c>
      <c r="K20" s="32" t="s">
        <v>111</v>
      </c>
      <c r="L20" s="32" t="s">
        <v>108</v>
      </c>
      <c r="M20" s="33"/>
      <c r="N20" s="33"/>
      <c r="O20" s="32"/>
      <c r="P20" s="228">
        <f>SUM(D22:O22)</f>
        <v>33000</v>
      </c>
      <c r="Q20" s="222"/>
      <c r="S20" s="222" t="s">
        <v>123</v>
      </c>
      <c r="T20" s="222"/>
      <c r="U20" s="234">
        <f>COUNTIF($D$5:$O$5,"森林資源利用")</f>
        <v>0</v>
      </c>
      <c r="V20" s="233">
        <f>SUMIFS($D$41:$O$41,$D$5:$O$5,"森林資源利用")</f>
        <v>0</v>
      </c>
      <c r="W20" s="233"/>
    </row>
    <row r="21" spans="1:23" ht="20.25" customHeight="1">
      <c r="A21" s="222"/>
      <c r="B21" s="226"/>
      <c r="C21" s="34" t="s">
        <v>112</v>
      </c>
      <c r="D21" s="48">
        <v>3</v>
      </c>
      <c r="E21" s="48">
        <v>3</v>
      </c>
      <c r="F21" s="48"/>
      <c r="G21" s="48">
        <v>5</v>
      </c>
      <c r="H21" s="48">
        <v>5</v>
      </c>
      <c r="I21" s="48">
        <v>4</v>
      </c>
      <c r="J21" s="48">
        <v>5</v>
      </c>
      <c r="K21" s="48">
        <v>5</v>
      </c>
      <c r="L21" s="48">
        <v>3</v>
      </c>
      <c r="M21" s="49"/>
      <c r="N21" s="49"/>
      <c r="O21" s="48"/>
      <c r="P21" s="229"/>
      <c r="Q21" s="222"/>
      <c r="S21" s="222"/>
      <c r="T21" s="222"/>
      <c r="U21" s="235"/>
      <c r="V21" s="233"/>
      <c r="W21" s="233"/>
    </row>
    <row r="22" spans="1:23" ht="20.25" customHeight="1">
      <c r="A22" s="222"/>
      <c r="B22" s="227"/>
      <c r="C22" s="35" t="s">
        <v>113</v>
      </c>
      <c r="D22" s="50">
        <f t="shared" ref="D22:O22" si="4">D21*$D$3</f>
        <v>3000</v>
      </c>
      <c r="E22" s="50">
        <f t="shared" si="4"/>
        <v>3000</v>
      </c>
      <c r="F22" s="50">
        <f t="shared" si="4"/>
        <v>0</v>
      </c>
      <c r="G22" s="50">
        <f t="shared" si="4"/>
        <v>5000</v>
      </c>
      <c r="H22" s="50">
        <f t="shared" si="4"/>
        <v>5000</v>
      </c>
      <c r="I22" s="50">
        <f t="shared" si="4"/>
        <v>4000</v>
      </c>
      <c r="J22" s="50">
        <f t="shared" si="4"/>
        <v>5000</v>
      </c>
      <c r="K22" s="50">
        <f t="shared" si="4"/>
        <v>5000</v>
      </c>
      <c r="L22" s="50">
        <f t="shared" si="4"/>
        <v>3000</v>
      </c>
      <c r="M22" s="51">
        <f t="shared" si="4"/>
        <v>0</v>
      </c>
      <c r="N22" s="51">
        <f t="shared" si="4"/>
        <v>0</v>
      </c>
      <c r="O22" s="50">
        <f t="shared" si="4"/>
        <v>0</v>
      </c>
      <c r="P22" s="230"/>
      <c r="Q22" s="222"/>
      <c r="S22" s="222" t="s">
        <v>124</v>
      </c>
      <c r="T22" s="222"/>
      <c r="U22" s="234">
        <f>COUNTIF($D$5:$O$5,"森林機能強化")</f>
        <v>1</v>
      </c>
      <c r="V22" s="233">
        <f>SUMIFS($D$41:$O$41,$D$5:$O$5,"森林機能強化")</f>
        <v>25000</v>
      </c>
      <c r="W22" s="233"/>
    </row>
    <row r="23" spans="1:23" ht="20.25" customHeight="1">
      <c r="A23" s="222"/>
      <c r="B23" s="225" t="s">
        <v>125</v>
      </c>
      <c r="C23" s="31" t="s">
        <v>107</v>
      </c>
      <c r="D23" s="32"/>
      <c r="E23" s="32"/>
      <c r="F23" s="32" t="s">
        <v>109</v>
      </c>
      <c r="G23" s="32"/>
      <c r="H23" s="32" t="s">
        <v>109</v>
      </c>
      <c r="I23" s="32" t="s">
        <v>110</v>
      </c>
      <c r="J23" s="32" t="s">
        <v>111</v>
      </c>
      <c r="K23" s="32"/>
      <c r="L23" s="32"/>
      <c r="M23" s="33"/>
      <c r="N23" s="33"/>
      <c r="O23" s="32"/>
      <c r="P23" s="228">
        <f>SUM(D25:O25)</f>
        <v>19000</v>
      </c>
      <c r="Q23" s="222"/>
      <c r="S23" s="222"/>
      <c r="T23" s="222"/>
      <c r="U23" s="235"/>
      <c r="V23" s="233"/>
      <c r="W23" s="233"/>
    </row>
    <row r="24" spans="1:23" ht="20.25" customHeight="1">
      <c r="A24" s="222"/>
      <c r="B24" s="226"/>
      <c r="C24" s="34" t="s">
        <v>112</v>
      </c>
      <c r="D24" s="48"/>
      <c r="E24" s="48"/>
      <c r="F24" s="48">
        <v>5</v>
      </c>
      <c r="G24" s="48"/>
      <c r="H24" s="48">
        <v>5</v>
      </c>
      <c r="I24" s="48">
        <v>4</v>
      </c>
      <c r="J24" s="48">
        <v>5</v>
      </c>
      <c r="K24" s="48"/>
      <c r="L24" s="48"/>
      <c r="M24" s="49"/>
      <c r="N24" s="49"/>
      <c r="O24" s="48"/>
      <c r="P24" s="229"/>
      <c r="Q24" s="222"/>
      <c r="S24" s="222" t="s">
        <v>126</v>
      </c>
      <c r="T24" s="222"/>
      <c r="U24" s="234">
        <f>COUNTIF($D$5:$O$5,"関係人口　　　創出・維持")</f>
        <v>1</v>
      </c>
      <c r="V24" s="233">
        <f>SUMIFS($D$41:$O$41,$D$5:$O$5,"関係人口　　　創出・維持")</f>
        <v>25000</v>
      </c>
      <c r="W24" s="233"/>
    </row>
    <row r="25" spans="1:23" ht="20.25" customHeight="1">
      <c r="A25" s="222"/>
      <c r="B25" s="227"/>
      <c r="C25" s="35" t="s">
        <v>113</v>
      </c>
      <c r="D25" s="50">
        <f t="shared" ref="D25" si="5">D24*$D$3</f>
        <v>0</v>
      </c>
      <c r="E25" s="50">
        <f t="shared" ref="E25" si="6">E24*$D$3</f>
        <v>0</v>
      </c>
      <c r="F25" s="50">
        <f t="shared" ref="F25" si="7">F24*$D$3</f>
        <v>5000</v>
      </c>
      <c r="G25" s="50">
        <f t="shared" ref="G25" si="8">G24*$D$3</f>
        <v>0</v>
      </c>
      <c r="H25" s="50">
        <f t="shared" ref="H25:J25" si="9">H24*$D$3</f>
        <v>5000</v>
      </c>
      <c r="I25" s="50">
        <f t="shared" si="9"/>
        <v>4000</v>
      </c>
      <c r="J25" s="50">
        <f t="shared" si="9"/>
        <v>5000</v>
      </c>
      <c r="K25" s="50">
        <f t="shared" ref="K25" si="10">K24*$D$3</f>
        <v>0</v>
      </c>
      <c r="L25" s="50">
        <f t="shared" ref="L25" si="11">L24*$D$3</f>
        <v>0</v>
      </c>
      <c r="M25" s="51">
        <f t="shared" ref="M25" si="12">M24*$D$3</f>
        <v>0</v>
      </c>
      <c r="N25" s="51">
        <f t="shared" ref="N25" si="13">N24*$D$3</f>
        <v>0</v>
      </c>
      <c r="O25" s="50">
        <f t="shared" ref="O25" si="14">O24*$D$3</f>
        <v>0</v>
      </c>
      <c r="P25" s="230"/>
      <c r="Q25" s="222"/>
      <c r="S25" s="222"/>
      <c r="T25" s="222"/>
      <c r="U25" s="235"/>
      <c r="V25" s="233"/>
      <c r="W25" s="233"/>
    </row>
    <row r="26" spans="1:23" ht="20.25" customHeight="1">
      <c r="A26" s="222"/>
      <c r="B26" s="225" t="s">
        <v>127</v>
      </c>
      <c r="C26" s="31" t="s">
        <v>107</v>
      </c>
      <c r="D26" s="36"/>
      <c r="E26" s="36"/>
      <c r="F26" s="32" t="s">
        <v>109</v>
      </c>
      <c r="G26" s="36"/>
      <c r="H26" s="32" t="s">
        <v>109</v>
      </c>
      <c r="I26" s="32" t="s">
        <v>110</v>
      </c>
      <c r="J26" s="37"/>
      <c r="K26" s="36"/>
      <c r="L26" s="36"/>
      <c r="M26" s="37"/>
      <c r="N26" s="37"/>
      <c r="O26" s="36"/>
      <c r="P26" s="228">
        <f>SUM(D28:O28)</f>
        <v>14000</v>
      </c>
      <c r="Q26" s="234"/>
    </row>
    <row r="27" spans="1:23" ht="20.25" customHeight="1">
      <c r="A27" s="222"/>
      <c r="B27" s="226"/>
      <c r="C27" s="34" t="s">
        <v>112</v>
      </c>
      <c r="D27" s="48"/>
      <c r="E27" s="48"/>
      <c r="F27" s="48">
        <v>5</v>
      </c>
      <c r="G27" s="48"/>
      <c r="H27" s="48">
        <v>5</v>
      </c>
      <c r="I27" s="48">
        <v>4</v>
      </c>
      <c r="J27" s="49"/>
      <c r="K27" s="48"/>
      <c r="L27" s="48"/>
      <c r="M27" s="49"/>
      <c r="N27" s="49"/>
      <c r="O27" s="48"/>
      <c r="P27" s="229"/>
      <c r="Q27" s="239"/>
    </row>
    <row r="28" spans="1:23" ht="20.25" customHeight="1">
      <c r="A28" s="222"/>
      <c r="B28" s="227"/>
      <c r="C28" s="35" t="s">
        <v>113</v>
      </c>
      <c r="D28" s="50">
        <f t="shared" ref="D28" si="15">D27*$D$3</f>
        <v>0</v>
      </c>
      <c r="E28" s="50">
        <f t="shared" ref="E28" si="16">E27*$D$3</f>
        <v>0</v>
      </c>
      <c r="F28" s="50">
        <f t="shared" ref="F28" si="17">F27*$D$3</f>
        <v>5000</v>
      </c>
      <c r="G28" s="50">
        <f t="shared" ref="G28" si="18">G27*$D$3</f>
        <v>0</v>
      </c>
      <c r="H28" s="50">
        <f t="shared" ref="H28:I28" si="19">H27*$D$3</f>
        <v>5000</v>
      </c>
      <c r="I28" s="50">
        <f t="shared" si="19"/>
        <v>4000</v>
      </c>
      <c r="J28" s="51">
        <f t="shared" ref="J28" si="20">J27*$D$3</f>
        <v>0</v>
      </c>
      <c r="K28" s="50">
        <f t="shared" ref="K28" si="21">K27*$D$3</f>
        <v>0</v>
      </c>
      <c r="L28" s="50">
        <f t="shared" ref="L28" si="22">L27*$D$3</f>
        <v>0</v>
      </c>
      <c r="M28" s="51">
        <f t="shared" ref="M28" si="23">M27*$D$3</f>
        <v>0</v>
      </c>
      <c r="N28" s="51">
        <f t="shared" ref="N28" si="24">N27*$D$3</f>
        <v>0</v>
      </c>
      <c r="O28" s="50">
        <f t="shared" ref="O28" si="25">O27*$D$3</f>
        <v>0</v>
      </c>
      <c r="P28" s="230"/>
      <c r="Q28" s="235"/>
    </row>
    <row r="29" spans="1:23" ht="20.25" customHeight="1">
      <c r="B29" s="236"/>
      <c r="C29" s="31"/>
      <c r="D29" s="36"/>
      <c r="E29" s="36"/>
      <c r="F29" s="37"/>
      <c r="G29" s="37"/>
      <c r="H29" s="37"/>
      <c r="I29" s="37"/>
      <c r="J29" s="37"/>
      <c r="K29" s="36"/>
      <c r="L29" s="36"/>
      <c r="M29" s="37"/>
      <c r="N29" s="37"/>
      <c r="O29" s="36"/>
      <c r="P29" s="228">
        <f>SUM(D31:O31)</f>
        <v>0</v>
      </c>
      <c r="Q29" s="234"/>
    </row>
    <row r="30" spans="1:23" ht="20.25" customHeight="1">
      <c r="B30" s="237"/>
      <c r="C30" s="34"/>
      <c r="D30" s="48"/>
      <c r="E30" s="48"/>
      <c r="F30" s="49"/>
      <c r="G30" s="49"/>
      <c r="H30" s="49"/>
      <c r="I30" s="49"/>
      <c r="J30" s="49"/>
      <c r="K30" s="48"/>
      <c r="L30" s="48"/>
      <c r="M30" s="49"/>
      <c r="N30" s="49"/>
      <c r="O30" s="48"/>
      <c r="P30" s="229"/>
      <c r="Q30" s="239"/>
    </row>
    <row r="31" spans="1:23" ht="20.25" customHeight="1">
      <c r="B31" s="238"/>
      <c r="C31" s="35"/>
      <c r="D31" s="50">
        <f t="shared" ref="D31" si="26">D30*$D$3</f>
        <v>0</v>
      </c>
      <c r="E31" s="50">
        <f t="shared" ref="E31" si="27">E30*$D$3</f>
        <v>0</v>
      </c>
      <c r="F31" s="51">
        <f t="shared" ref="F31" si="28">F30*$D$3</f>
        <v>0</v>
      </c>
      <c r="G31" s="51">
        <f t="shared" ref="G31" si="29">G30*$D$3</f>
        <v>0</v>
      </c>
      <c r="H31" s="51">
        <f t="shared" ref="H31" si="30">H30*$D$3</f>
        <v>0</v>
      </c>
      <c r="I31" s="51">
        <f t="shared" ref="I31" si="31">I30*$D$3</f>
        <v>0</v>
      </c>
      <c r="J31" s="51">
        <f t="shared" ref="J31" si="32">J30*$D$3</f>
        <v>0</v>
      </c>
      <c r="K31" s="50">
        <f t="shared" ref="K31" si="33">K30*$D$3</f>
        <v>0</v>
      </c>
      <c r="L31" s="50">
        <f t="shared" ref="L31" si="34">L30*$D$3</f>
        <v>0</v>
      </c>
      <c r="M31" s="51">
        <f t="shared" ref="M31" si="35">M30*$D$3</f>
        <v>0</v>
      </c>
      <c r="N31" s="51">
        <f t="shared" ref="N31" si="36">N30*$D$3</f>
        <v>0</v>
      </c>
      <c r="O31" s="50">
        <f t="shared" ref="O31" si="37">O30*$D$3</f>
        <v>0</v>
      </c>
      <c r="P31" s="230"/>
      <c r="Q31" s="235"/>
    </row>
    <row r="32" spans="1:23" ht="20.25" hidden="1" customHeight="1">
      <c r="B32" s="240"/>
      <c r="C32" s="31"/>
      <c r="D32" s="36"/>
      <c r="E32" s="36"/>
      <c r="F32" s="37"/>
      <c r="G32" s="37"/>
      <c r="H32" s="37"/>
      <c r="I32" s="37"/>
      <c r="J32" s="37"/>
      <c r="K32" s="36"/>
      <c r="L32" s="36"/>
      <c r="M32" s="37"/>
      <c r="N32" s="37"/>
      <c r="O32" s="36"/>
      <c r="P32" s="228">
        <f>SUM(D34:O34)</f>
        <v>0</v>
      </c>
      <c r="Q32" s="234"/>
    </row>
    <row r="33" spans="2:23" ht="20.25" hidden="1" customHeight="1">
      <c r="B33" s="241"/>
      <c r="C33" s="34"/>
      <c r="D33" s="48"/>
      <c r="E33" s="48"/>
      <c r="F33" s="49"/>
      <c r="G33" s="49"/>
      <c r="H33" s="49"/>
      <c r="I33" s="49"/>
      <c r="J33" s="49"/>
      <c r="K33" s="48"/>
      <c r="L33" s="48"/>
      <c r="M33" s="49"/>
      <c r="N33" s="49"/>
      <c r="O33" s="48"/>
      <c r="P33" s="229"/>
      <c r="Q33" s="239"/>
    </row>
    <row r="34" spans="2:23" ht="20.25" hidden="1" customHeight="1">
      <c r="B34" s="242"/>
      <c r="C34" s="35"/>
      <c r="D34" s="50">
        <f t="shared" ref="D34" si="38">D33*$D$3</f>
        <v>0</v>
      </c>
      <c r="E34" s="50">
        <f t="shared" ref="E34" si="39">E33*$D$3</f>
        <v>0</v>
      </c>
      <c r="F34" s="51">
        <f t="shared" ref="F34" si="40">F33*$D$3</f>
        <v>0</v>
      </c>
      <c r="G34" s="51">
        <f t="shared" ref="G34" si="41">G33*$D$3</f>
        <v>0</v>
      </c>
      <c r="H34" s="51">
        <f t="shared" ref="H34" si="42">H33*$D$3</f>
        <v>0</v>
      </c>
      <c r="I34" s="51">
        <f t="shared" ref="I34" si="43">I33*$D$3</f>
        <v>0</v>
      </c>
      <c r="J34" s="51">
        <f t="shared" ref="J34" si="44">J33*$D$3</f>
        <v>0</v>
      </c>
      <c r="K34" s="50">
        <f t="shared" ref="K34" si="45">K33*$D$3</f>
        <v>0</v>
      </c>
      <c r="L34" s="50">
        <f t="shared" ref="L34" si="46">L33*$D$3</f>
        <v>0</v>
      </c>
      <c r="M34" s="51">
        <f t="shared" ref="M34" si="47">M33*$D$3</f>
        <v>0</v>
      </c>
      <c r="N34" s="51">
        <f t="shared" ref="N34" si="48">N33*$D$3</f>
        <v>0</v>
      </c>
      <c r="O34" s="50">
        <f t="shared" ref="O34" si="49">O33*$D$3</f>
        <v>0</v>
      </c>
      <c r="P34" s="230"/>
      <c r="Q34" s="235"/>
    </row>
    <row r="35" spans="2:23" ht="20.25" hidden="1" customHeight="1">
      <c r="B35" s="236"/>
      <c r="C35" s="31"/>
      <c r="D35" s="36"/>
      <c r="E35" s="36"/>
      <c r="F35" s="37"/>
      <c r="G35" s="37"/>
      <c r="H35" s="37"/>
      <c r="I35" s="37"/>
      <c r="J35" s="37"/>
      <c r="K35" s="36"/>
      <c r="L35" s="36"/>
      <c r="M35" s="37"/>
      <c r="N35" s="37"/>
      <c r="O35" s="36"/>
      <c r="P35" s="228">
        <f>SUM(D37:O37)</f>
        <v>0</v>
      </c>
      <c r="Q35" s="234"/>
    </row>
    <row r="36" spans="2:23" ht="20.25" hidden="1" customHeight="1">
      <c r="B36" s="237"/>
      <c r="C36" s="34"/>
      <c r="D36" s="48"/>
      <c r="E36" s="48"/>
      <c r="F36" s="49"/>
      <c r="G36" s="49"/>
      <c r="H36" s="49"/>
      <c r="I36" s="49"/>
      <c r="J36" s="49"/>
      <c r="K36" s="48"/>
      <c r="L36" s="48"/>
      <c r="M36" s="49"/>
      <c r="N36" s="49"/>
      <c r="O36" s="48"/>
      <c r="P36" s="229"/>
      <c r="Q36" s="239"/>
    </row>
    <row r="37" spans="2:23" ht="20.25" hidden="1" customHeight="1">
      <c r="B37" s="238"/>
      <c r="C37" s="35"/>
      <c r="D37" s="50">
        <f t="shared" ref="D37" si="50">D36*$D$3</f>
        <v>0</v>
      </c>
      <c r="E37" s="50">
        <f t="shared" ref="E37" si="51">E36*$D$3</f>
        <v>0</v>
      </c>
      <c r="F37" s="51">
        <f t="shared" ref="F37" si="52">F36*$D$3</f>
        <v>0</v>
      </c>
      <c r="G37" s="51">
        <f t="shared" ref="G37" si="53">G36*$D$3</f>
        <v>0</v>
      </c>
      <c r="H37" s="51">
        <f t="shared" ref="H37" si="54">H36*$D$3</f>
        <v>0</v>
      </c>
      <c r="I37" s="51">
        <f t="shared" ref="I37" si="55">I36*$D$3</f>
        <v>0</v>
      </c>
      <c r="J37" s="51">
        <f t="shared" ref="J37" si="56">J36*$D$3</f>
        <v>0</v>
      </c>
      <c r="K37" s="50">
        <f t="shared" ref="K37" si="57">K36*$D$3</f>
        <v>0</v>
      </c>
      <c r="L37" s="50">
        <f t="shared" ref="L37" si="58">L36*$D$3</f>
        <v>0</v>
      </c>
      <c r="M37" s="51">
        <f t="shared" ref="M37" si="59">M36*$D$3</f>
        <v>0</v>
      </c>
      <c r="N37" s="51">
        <f t="shared" ref="N37" si="60">N36*$D$3</f>
        <v>0</v>
      </c>
      <c r="O37" s="50">
        <f t="shared" ref="O37" si="61">O36*$D$3</f>
        <v>0</v>
      </c>
      <c r="P37" s="230"/>
      <c r="Q37" s="235"/>
    </row>
    <row r="38" spans="2:23" ht="20.25" hidden="1" customHeight="1">
      <c r="B38" s="236"/>
      <c r="C38" s="31"/>
      <c r="D38" s="38"/>
      <c r="E38" s="38"/>
      <c r="F38" s="39"/>
      <c r="G38" s="39"/>
      <c r="H38" s="39"/>
      <c r="I38" s="39"/>
      <c r="J38" s="39"/>
      <c r="K38" s="38"/>
      <c r="L38" s="38"/>
      <c r="M38" s="39"/>
      <c r="N38" s="39"/>
      <c r="O38" s="38"/>
      <c r="P38" s="228">
        <f>SUM(D40:O40)</f>
        <v>0</v>
      </c>
      <c r="Q38" s="234"/>
    </row>
    <row r="39" spans="2:23" ht="20.25" hidden="1" customHeight="1">
      <c r="B39" s="237"/>
      <c r="C39" s="40"/>
      <c r="D39" s="52"/>
      <c r="E39" s="52"/>
      <c r="F39" s="53"/>
      <c r="G39" s="53"/>
      <c r="H39" s="53"/>
      <c r="I39" s="53"/>
      <c r="J39" s="53"/>
      <c r="K39" s="52"/>
      <c r="L39" s="52"/>
      <c r="M39" s="53"/>
      <c r="N39" s="53"/>
      <c r="O39" s="52"/>
      <c r="P39" s="229"/>
      <c r="Q39" s="239"/>
    </row>
    <row r="40" spans="2:23" ht="20.25" hidden="1" customHeight="1">
      <c r="B40" s="238"/>
      <c r="C40" s="35"/>
      <c r="D40" s="50">
        <f t="shared" ref="D40" si="62">D39*$D$3</f>
        <v>0</v>
      </c>
      <c r="E40" s="50">
        <f t="shared" ref="E40" si="63">E39*$D$3</f>
        <v>0</v>
      </c>
      <c r="F40" s="51">
        <f t="shared" ref="F40" si="64">F39*$D$3</f>
        <v>0</v>
      </c>
      <c r="G40" s="51">
        <f t="shared" ref="G40" si="65">G39*$D$3</f>
        <v>0</v>
      </c>
      <c r="H40" s="51">
        <f t="shared" ref="H40" si="66">H39*$D$3</f>
        <v>0</v>
      </c>
      <c r="I40" s="51">
        <f t="shared" ref="I40" si="67">I39*$D$3</f>
        <v>0</v>
      </c>
      <c r="J40" s="51">
        <f t="shared" ref="J40" si="68">J39*$D$3</f>
        <v>0</v>
      </c>
      <c r="K40" s="50">
        <f t="shared" ref="K40" si="69">K39*$D$3</f>
        <v>0</v>
      </c>
      <c r="L40" s="50">
        <f t="shared" ref="L40" si="70">L39*$D$3</f>
        <v>0</v>
      </c>
      <c r="M40" s="51">
        <f t="shared" ref="M40" si="71">M39*$D$3</f>
        <v>0</v>
      </c>
      <c r="N40" s="51">
        <f t="shared" ref="N40" si="72">N39*$D$3</f>
        <v>0</v>
      </c>
      <c r="O40" s="50">
        <f t="shared" ref="O40" si="73">O39*$D$3</f>
        <v>0</v>
      </c>
      <c r="P40" s="230"/>
      <c r="Q40" s="235"/>
    </row>
    <row r="41" spans="2:23" ht="30" customHeight="1">
      <c r="B41" s="41" t="s">
        <v>128</v>
      </c>
      <c r="C41" s="42"/>
      <c r="D41" s="56">
        <f>D10+D13+D16+D19+D22+D25+D28+D31+D34+D37+D40</f>
        <v>15000</v>
      </c>
      <c r="E41" s="56">
        <f t="shared" ref="E41:O41" si="74">E10+E13+E16+E19+E22+E25+E28+E31+E34+E37+E40</f>
        <v>15000</v>
      </c>
      <c r="F41" s="56">
        <f t="shared" si="74"/>
        <v>25000</v>
      </c>
      <c r="G41" s="56">
        <f t="shared" si="74"/>
        <v>25000</v>
      </c>
      <c r="H41" s="56">
        <f t="shared" si="74"/>
        <v>35000</v>
      </c>
      <c r="I41" s="56">
        <f t="shared" si="74"/>
        <v>28000</v>
      </c>
      <c r="J41" s="56">
        <f t="shared" si="74"/>
        <v>20000</v>
      </c>
      <c r="K41" s="56">
        <f t="shared" si="74"/>
        <v>25000</v>
      </c>
      <c r="L41" s="56">
        <f t="shared" si="74"/>
        <v>15000</v>
      </c>
      <c r="M41" s="55">
        <f t="shared" si="74"/>
        <v>0</v>
      </c>
      <c r="N41" s="55">
        <f t="shared" si="74"/>
        <v>0</v>
      </c>
      <c r="O41" s="54">
        <f t="shared" si="74"/>
        <v>0</v>
      </c>
      <c r="P41" s="43">
        <f>SUM(P8:P40)</f>
        <v>203000</v>
      </c>
      <c r="Q41" s="44"/>
      <c r="S41" s="222" t="s">
        <v>128</v>
      </c>
      <c r="T41" s="222"/>
      <c r="U41" s="100"/>
      <c r="V41" s="243">
        <f>SUM(V14:W40)</f>
        <v>203000</v>
      </c>
      <c r="W41" s="222"/>
    </row>
    <row r="42" spans="2:23">
      <c r="C42" s="100" t="s">
        <v>129</v>
      </c>
      <c r="D42" s="45">
        <f>D9+D12+D15+D18+D21+D24</f>
        <v>15</v>
      </c>
      <c r="E42" s="45">
        <f t="shared" ref="E42:O42" si="75">E9+E12+E15+E18+E21+E24</f>
        <v>15</v>
      </c>
      <c r="F42" s="45">
        <f t="shared" si="75"/>
        <v>20</v>
      </c>
      <c r="G42" s="45">
        <f t="shared" si="75"/>
        <v>25</v>
      </c>
      <c r="H42" s="45">
        <f t="shared" si="75"/>
        <v>30</v>
      </c>
      <c r="I42" s="45">
        <f t="shared" si="75"/>
        <v>24</v>
      </c>
      <c r="J42" s="45">
        <f t="shared" si="75"/>
        <v>20</v>
      </c>
      <c r="K42" s="45">
        <f t="shared" si="75"/>
        <v>25</v>
      </c>
      <c r="L42" s="45">
        <f t="shared" si="75"/>
        <v>15</v>
      </c>
      <c r="M42" s="45">
        <f t="shared" si="75"/>
        <v>0</v>
      </c>
      <c r="N42" s="46">
        <f t="shared" si="75"/>
        <v>0</v>
      </c>
      <c r="O42" s="45">
        <f t="shared" si="75"/>
        <v>0</v>
      </c>
      <c r="P42" s="47">
        <f>SUM(D42:O42)</f>
        <v>189</v>
      </c>
    </row>
  </sheetData>
  <mergeCells count="81">
    <mergeCell ref="A6:A7"/>
    <mergeCell ref="A8:A10"/>
    <mergeCell ref="A26:A28"/>
    <mergeCell ref="A23:A25"/>
    <mergeCell ref="A20:A22"/>
    <mergeCell ref="A17:A19"/>
    <mergeCell ref="A14:A16"/>
    <mergeCell ref="A11:A13"/>
    <mergeCell ref="B32:B34"/>
    <mergeCell ref="P32:P34"/>
    <mergeCell ref="Q32:Q34"/>
    <mergeCell ref="S41:T41"/>
    <mergeCell ref="V41:W41"/>
    <mergeCell ref="B35:B37"/>
    <mergeCell ref="P35:P37"/>
    <mergeCell ref="Q35:Q37"/>
    <mergeCell ref="B38:B40"/>
    <mergeCell ref="P38:P40"/>
    <mergeCell ref="Q38:Q40"/>
    <mergeCell ref="S24:T25"/>
    <mergeCell ref="U24:U25"/>
    <mergeCell ref="V24:W25"/>
    <mergeCell ref="B29:B31"/>
    <mergeCell ref="P29:P31"/>
    <mergeCell ref="Q29:Q31"/>
    <mergeCell ref="B26:B28"/>
    <mergeCell ref="P26:P28"/>
    <mergeCell ref="Q26:Q28"/>
    <mergeCell ref="B20:B22"/>
    <mergeCell ref="P20:P22"/>
    <mergeCell ref="Q20:Q22"/>
    <mergeCell ref="B23:B25"/>
    <mergeCell ref="P23:P25"/>
    <mergeCell ref="Q23:Q25"/>
    <mergeCell ref="S20:T21"/>
    <mergeCell ref="U20:U21"/>
    <mergeCell ref="V20:W21"/>
    <mergeCell ref="S22:T23"/>
    <mergeCell ref="U22:U23"/>
    <mergeCell ref="V22:W23"/>
    <mergeCell ref="V14:W15"/>
    <mergeCell ref="S16:T17"/>
    <mergeCell ref="U16:U17"/>
    <mergeCell ref="V16:W17"/>
    <mergeCell ref="B17:B19"/>
    <mergeCell ref="P17:P19"/>
    <mergeCell ref="Q17:Q19"/>
    <mergeCell ref="S18:T19"/>
    <mergeCell ref="U18:U19"/>
    <mergeCell ref="V18:W19"/>
    <mergeCell ref="B14:B16"/>
    <mergeCell ref="P14:P16"/>
    <mergeCell ref="Q14:Q16"/>
    <mergeCell ref="S14:T15"/>
    <mergeCell ref="U14:U15"/>
    <mergeCell ref="B11:B13"/>
    <mergeCell ref="P11:P13"/>
    <mergeCell ref="Q11:Q13"/>
    <mergeCell ref="S13:T13"/>
    <mergeCell ref="V13:W13"/>
    <mergeCell ref="B8:B10"/>
    <mergeCell ref="P8:P10"/>
    <mergeCell ref="Q8:Q10"/>
    <mergeCell ref="J6:J7"/>
    <mergeCell ref="K6:K7"/>
    <mergeCell ref="L6:L7"/>
    <mergeCell ref="M6:M7"/>
    <mergeCell ref="N6:N7"/>
    <mergeCell ref="O6:O7"/>
    <mergeCell ref="O1:Q1"/>
    <mergeCell ref="B5:C5"/>
    <mergeCell ref="B6:C6"/>
    <mergeCell ref="D6:D7"/>
    <mergeCell ref="E6:E7"/>
    <mergeCell ref="F6:F7"/>
    <mergeCell ref="G6:G7"/>
    <mergeCell ref="H6:H7"/>
    <mergeCell ref="I6:I7"/>
    <mergeCell ref="P6:P7"/>
    <mergeCell ref="Q6:Q7"/>
    <mergeCell ref="B7:C7"/>
  </mergeCells>
  <phoneticPr fontId="11"/>
  <dataValidations count="1">
    <dataValidation type="list" showInputMessage="1" showErrorMessage="1" sqref="D5:O5" xr:uid="{F29A4492-29E3-4934-A12C-845F2394645F}">
      <formula1>"活動推進費,里山林保全,侵入竹除去・　竹林整備,森林資源利用,森林機能強化,関係人口　　　創出・維持,　,"</formula1>
    </dataValidation>
  </dataValidations>
  <pageMargins left="0" right="0" top="0.35433070866141736" bottom="0.15748031496062992" header="0.31496062992125984" footer="0.31496062992125984"/>
  <pageSetup paperSize="9" scale="75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65B86-8381-416D-97DA-BFEEC8D578E4}">
  <sheetPr>
    <tabColor rgb="FFFFFF00"/>
  </sheetPr>
  <dimension ref="B1:L47"/>
  <sheetViews>
    <sheetView showZeros="0" view="pageBreakPreview" zoomScale="80" zoomScaleNormal="80" zoomScaleSheetLayoutView="80" workbookViewId="0">
      <pane xSplit="2" ySplit="8" topLeftCell="C9" activePane="bottomRight" state="frozen"/>
      <selection pane="topRight" activeCell="J10" sqref="J10"/>
      <selection pane="bottomLeft" activeCell="J10" sqref="J10"/>
      <selection pane="bottomRight" activeCell="H7" sqref="H7:H8"/>
    </sheetView>
  </sheetViews>
  <sheetFormatPr defaultColWidth="8.625" defaultRowHeight="13.5"/>
  <cols>
    <col min="1" max="1" width="4.625" style="102" customWidth="1"/>
    <col min="2" max="2" width="17.125" style="102" customWidth="1"/>
    <col min="3" max="10" width="10.375" style="102" customWidth="1"/>
    <col min="11" max="11" width="13.125" style="102" customWidth="1"/>
    <col min="12" max="12" width="12.125" style="102" customWidth="1"/>
    <col min="13" max="16384" width="8.625" style="102"/>
  </cols>
  <sheetData>
    <row r="1" spans="2:12" ht="20.25" customHeight="1">
      <c r="B1" s="101" t="s">
        <v>78</v>
      </c>
      <c r="I1" s="103" t="s">
        <v>79</v>
      </c>
      <c r="J1" s="213" t="s">
        <v>80</v>
      </c>
      <c r="K1" s="213"/>
      <c r="L1" s="213"/>
    </row>
    <row r="2" spans="2:12" ht="16.5" customHeight="1">
      <c r="B2" s="101" t="s">
        <v>130</v>
      </c>
      <c r="I2" s="104" t="s">
        <v>82</v>
      </c>
      <c r="J2" s="131" t="s">
        <v>131</v>
      </c>
      <c r="K2" s="104" t="s">
        <v>132</v>
      </c>
      <c r="L2" s="104"/>
    </row>
    <row r="3" spans="2:12" ht="16.5" customHeight="1">
      <c r="B3" s="105" t="s">
        <v>133</v>
      </c>
      <c r="C3" s="102">
        <v>500</v>
      </c>
      <c r="D3" s="102" t="s">
        <v>134</v>
      </c>
      <c r="E3" s="102" t="s">
        <v>135</v>
      </c>
      <c r="K3" s="106"/>
    </row>
    <row r="4" spans="2:12" ht="16.5" customHeight="1">
      <c r="B4" s="105"/>
      <c r="K4" s="106"/>
    </row>
    <row r="5" spans="2:12" ht="16.5" customHeight="1">
      <c r="B5" s="105"/>
      <c r="K5" s="106"/>
    </row>
    <row r="6" spans="2:12" ht="28.5" customHeight="1">
      <c r="B6" s="110" t="s">
        <v>70</v>
      </c>
      <c r="C6" s="30" t="s">
        <v>87</v>
      </c>
      <c r="D6" s="30" t="s">
        <v>87</v>
      </c>
      <c r="E6" s="107"/>
      <c r="F6" s="107"/>
      <c r="G6" s="107"/>
      <c r="H6" s="107"/>
      <c r="I6" s="107"/>
      <c r="J6" s="107" t="s">
        <v>136</v>
      </c>
    </row>
    <row r="7" spans="2:12" ht="19.5" customHeight="1">
      <c r="B7" s="108" t="s">
        <v>92</v>
      </c>
      <c r="C7" s="217" t="s">
        <v>94</v>
      </c>
      <c r="D7" s="217" t="s">
        <v>95</v>
      </c>
      <c r="E7" s="245"/>
      <c r="F7" s="245"/>
      <c r="G7" s="245"/>
      <c r="H7" s="245"/>
      <c r="I7" s="245"/>
      <c r="J7" s="245"/>
      <c r="K7" s="247" t="s">
        <v>137</v>
      </c>
      <c r="L7" s="249" t="s">
        <v>103</v>
      </c>
    </row>
    <row r="8" spans="2:12" ht="31.5" customHeight="1">
      <c r="B8" s="109" t="s">
        <v>138</v>
      </c>
      <c r="C8" s="218"/>
      <c r="D8" s="218"/>
      <c r="E8" s="246"/>
      <c r="F8" s="246"/>
      <c r="G8" s="246"/>
      <c r="H8" s="246"/>
      <c r="I8" s="246"/>
      <c r="J8" s="246"/>
      <c r="K8" s="248"/>
      <c r="L8" s="250"/>
    </row>
    <row r="9" spans="2:12" ht="31.5" customHeight="1">
      <c r="B9" s="132" t="s">
        <v>139</v>
      </c>
      <c r="C9" s="133">
        <v>500</v>
      </c>
      <c r="D9" s="134">
        <v>500</v>
      </c>
      <c r="E9" s="112"/>
      <c r="F9" s="112"/>
      <c r="G9" s="112"/>
      <c r="H9" s="112"/>
      <c r="I9" s="112"/>
      <c r="J9" s="112"/>
      <c r="K9" s="135">
        <f>SUM(C9:J9)</f>
        <v>1000</v>
      </c>
      <c r="L9" s="116"/>
    </row>
    <row r="10" spans="2:12" ht="30.75" customHeight="1">
      <c r="B10" s="132" t="s">
        <v>140</v>
      </c>
      <c r="C10" s="133">
        <v>500</v>
      </c>
      <c r="D10" s="134">
        <v>500</v>
      </c>
      <c r="E10" s="112"/>
      <c r="F10" s="112"/>
      <c r="G10" s="112"/>
      <c r="H10" s="112"/>
      <c r="I10" s="112"/>
      <c r="J10" s="112"/>
      <c r="K10" s="135">
        <f t="shared" ref="K10:K15" si="0">SUM(C10:J10)</f>
        <v>1000</v>
      </c>
      <c r="L10" s="113"/>
    </row>
    <row r="11" spans="2:12" ht="30.75" customHeight="1">
      <c r="B11" s="132" t="s">
        <v>141</v>
      </c>
      <c r="C11" s="133">
        <v>500</v>
      </c>
      <c r="D11" s="134">
        <v>500</v>
      </c>
      <c r="E11" s="112"/>
      <c r="F11" s="112"/>
      <c r="G11" s="112"/>
      <c r="H11" s="112"/>
      <c r="I11" s="112"/>
      <c r="J11" s="112"/>
      <c r="K11" s="135">
        <f t="shared" si="0"/>
        <v>1000</v>
      </c>
      <c r="L11" s="113"/>
    </row>
    <row r="12" spans="2:12" ht="30.75" customHeight="1">
      <c r="B12" s="114"/>
      <c r="C12" s="111"/>
      <c r="D12" s="112"/>
      <c r="E12" s="112"/>
      <c r="F12" s="112"/>
      <c r="G12" s="112"/>
      <c r="H12" s="112"/>
      <c r="I12" s="112"/>
      <c r="J12" s="112"/>
      <c r="K12" s="115">
        <f t="shared" si="0"/>
        <v>0</v>
      </c>
      <c r="L12" s="113"/>
    </row>
    <row r="13" spans="2:12" ht="30.75" customHeight="1">
      <c r="B13" s="114"/>
      <c r="C13" s="111"/>
      <c r="D13" s="112"/>
      <c r="E13" s="112"/>
      <c r="F13" s="112"/>
      <c r="G13" s="112"/>
      <c r="H13" s="112"/>
      <c r="I13" s="112"/>
      <c r="J13" s="112"/>
      <c r="K13" s="115">
        <f t="shared" si="0"/>
        <v>0</v>
      </c>
      <c r="L13" s="113"/>
    </row>
    <row r="14" spans="2:12" ht="30.75" customHeight="1">
      <c r="B14" s="121"/>
      <c r="C14" s="111"/>
      <c r="D14" s="112"/>
      <c r="E14" s="112"/>
      <c r="F14" s="112"/>
      <c r="G14" s="112"/>
      <c r="H14" s="112"/>
      <c r="I14" s="112"/>
      <c r="J14" s="112"/>
      <c r="K14" s="115">
        <f t="shared" si="0"/>
        <v>0</v>
      </c>
      <c r="L14" s="113"/>
    </row>
    <row r="15" spans="2:12" ht="30.75" customHeight="1">
      <c r="B15" s="114"/>
      <c r="C15" s="111"/>
      <c r="D15" s="112"/>
      <c r="E15" s="112"/>
      <c r="F15" s="112"/>
      <c r="G15" s="112"/>
      <c r="H15" s="112"/>
      <c r="I15" s="112"/>
      <c r="J15" s="112"/>
      <c r="K15" s="115">
        <f t="shared" si="0"/>
        <v>0</v>
      </c>
      <c r="L15" s="113"/>
    </row>
    <row r="16" spans="2:12" ht="20.25" hidden="1" customHeight="1">
      <c r="B16" s="251"/>
      <c r="C16" s="111"/>
      <c r="D16" s="112"/>
      <c r="E16" s="112"/>
      <c r="F16" s="112"/>
      <c r="G16" s="112"/>
      <c r="H16" s="112"/>
      <c r="I16" s="112"/>
      <c r="J16" s="112"/>
      <c r="K16" s="254">
        <f>SUM(C18:J18)</f>
        <v>0</v>
      </c>
      <c r="L16" s="257"/>
    </row>
    <row r="17" spans="2:12" ht="20.25" hidden="1" customHeight="1">
      <c r="B17" s="252"/>
      <c r="C17" s="117"/>
      <c r="D17" s="118"/>
      <c r="E17" s="118"/>
      <c r="F17" s="118"/>
      <c r="G17" s="118"/>
      <c r="H17" s="118"/>
      <c r="I17" s="118"/>
      <c r="J17" s="118"/>
      <c r="K17" s="255"/>
      <c r="L17" s="258"/>
    </row>
    <row r="18" spans="2:12" ht="20.25" hidden="1" customHeight="1">
      <c r="B18" s="253"/>
      <c r="C18" s="119">
        <f>ROUNDDOWN(1071*C17,)</f>
        <v>0</v>
      </c>
      <c r="D18" s="120">
        <f>ROUNDDOWN(1071*D17,)</f>
        <v>0</v>
      </c>
      <c r="E18" s="120">
        <f>ROUNDDOWN(1071*E17,)</f>
        <v>0</v>
      </c>
      <c r="F18" s="120">
        <f>ROUNDDOWN(1071*F17,)</f>
        <v>0</v>
      </c>
      <c r="G18" s="120"/>
      <c r="H18" s="120">
        <f>ROUNDDOWN(1071*H17,)</f>
        <v>0</v>
      </c>
      <c r="I18" s="120">
        <f>ROUNDDOWN(1071*I17,)</f>
        <v>0</v>
      </c>
      <c r="J18" s="120">
        <f>ROUNDDOWN(1071*J17,)</f>
        <v>0</v>
      </c>
      <c r="K18" s="256"/>
      <c r="L18" s="259"/>
    </row>
    <row r="19" spans="2:12" ht="20.25" hidden="1" customHeight="1">
      <c r="B19" s="260"/>
      <c r="C19" s="111"/>
      <c r="D19" s="112"/>
      <c r="E19" s="112"/>
      <c r="F19" s="112"/>
      <c r="G19" s="112"/>
      <c r="H19" s="112"/>
      <c r="I19" s="112"/>
      <c r="J19" s="112"/>
      <c r="K19" s="254">
        <f>SUM(C21:J21)</f>
        <v>0</v>
      </c>
      <c r="L19" s="257"/>
    </row>
    <row r="20" spans="2:12" ht="20.25" hidden="1" customHeight="1">
      <c r="B20" s="261"/>
      <c r="C20" s="117"/>
      <c r="D20" s="118"/>
      <c r="E20" s="118"/>
      <c r="F20" s="118"/>
      <c r="G20" s="118"/>
      <c r="H20" s="118"/>
      <c r="I20" s="118"/>
      <c r="J20" s="118"/>
      <c r="K20" s="255"/>
      <c r="L20" s="258"/>
    </row>
    <row r="21" spans="2:12" ht="20.25" hidden="1" customHeight="1">
      <c r="B21" s="262"/>
      <c r="C21" s="119">
        <f>ROUNDDOWN(1071*C20,)</f>
        <v>0</v>
      </c>
      <c r="D21" s="120">
        <f>ROUNDDOWN(1071*D20,)</f>
        <v>0</v>
      </c>
      <c r="E21" s="120">
        <f>ROUNDDOWN(1071*E20,)</f>
        <v>0</v>
      </c>
      <c r="F21" s="120">
        <f>ROUNDDOWN(1071*F20,)</f>
        <v>0</v>
      </c>
      <c r="G21" s="120"/>
      <c r="H21" s="120">
        <f>ROUNDDOWN(1071*H20,)</f>
        <v>0</v>
      </c>
      <c r="I21" s="120">
        <f>ROUNDDOWN(1071*I20,)</f>
        <v>0</v>
      </c>
      <c r="J21" s="120">
        <f>ROUNDDOWN(1071*J20,)</f>
        <v>0</v>
      </c>
      <c r="K21" s="256"/>
      <c r="L21" s="259"/>
    </row>
    <row r="22" spans="2:12" ht="20.25" hidden="1" customHeight="1">
      <c r="B22" s="251"/>
      <c r="C22" s="111"/>
      <c r="D22" s="112"/>
      <c r="E22" s="112"/>
      <c r="F22" s="112"/>
      <c r="G22" s="112"/>
      <c r="H22" s="112"/>
      <c r="I22" s="112"/>
      <c r="J22" s="112"/>
      <c r="K22" s="254">
        <f>SUM(C24:J24)</f>
        <v>0</v>
      </c>
      <c r="L22" s="257"/>
    </row>
    <row r="23" spans="2:12" ht="20.25" hidden="1" customHeight="1">
      <c r="B23" s="252"/>
      <c r="C23" s="117"/>
      <c r="D23" s="118"/>
      <c r="E23" s="118"/>
      <c r="F23" s="118"/>
      <c r="G23" s="118"/>
      <c r="H23" s="118"/>
      <c r="I23" s="118"/>
      <c r="J23" s="118"/>
      <c r="K23" s="255"/>
      <c r="L23" s="258"/>
    </row>
    <row r="24" spans="2:12" ht="20.25" hidden="1" customHeight="1">
      <c r="B24" s="253"/>
      <c r="C24" s="119">
        <f>ROUNDDOWN(1071*C23,)</f>
        <v>0</v>
      </c>
      <c r="D24" s="120">
        <f>ROUNDDOWN(1071*D23,)</f>
        <v>0</v>
      </c>
      <c r="E24" s="120">
        <f>ROUNDDOWN(1071*E23,)</f>
        <v>0</v>
      </c>
      <c r="F24" s="120">
        <f>ROUNDDOWN(1071*F23,)</f>
        <v>0</v>
      </c>
      <c r="G24" s="120"/>
      <c r="H24" s="120">
        <f>ROUNDDOWN(1071*H23,)</f>
        <v>0</v>
      </c>
      <c r="I24" s="120">
        <f>ROUNDDOWN(1071*I23,)</f>
        <v>0</v>
      </c>
      <c r="J24" s="120">
        <f>ROUNDDOWN(1071*J23,)</f>
        <v>0</v>
      </c>
      <c r="K24" s="256"/>
      <c r="L24" s="259"/>
    </row>
    <row r="25" spans="2:12" ht="20.25" hidden="1" customHeight="1">
      <c r="B25" s="260"/>
      <c r="C25" s="111"/>
      <c r="D25" s="112"/>
      <c r="E25" s="112"/>
      <c r="F25" s="112"/>
      <c r="G25" s="112"/>
      <c r="H25" s="112"/>
      <c r="I25" s="112"/>
      <c r="J25" s="112"/>
      <c r="K25" s="254">
        <f>SUM(C27:J27)</f>
        <v>0</v>
      </c>
      <c r="L25" s="257"/>
    </row>
    <row r="26" spans="2:12" ht="20.25" hidden="1" customHeight="1">
      <c r="B26" s="261"/>
      <c r="C26" s="117"/>
      <c r="D26" s="118"/>
      <c r="E26" s="118"/>
      <c r="F26" s="118"/>
      <c r="G26" s="118"/>
      <c r="H26" s="118"/>
      <c r="I26" s="118"/>
      <c r="J26" s="118"/>
      <c r="K26" s="255"/>
      <c r="L26" s="258"/>
    </row>
    <row r="27" spans="2:12" ht="20.25" hidden="1" customHeight="1">
      <c r="B27" s="262"/>
      <c r="C27" s="119">
        <f>ROUNDDOWN(1071*C26,)</f>
        <v>0</v>
      </c>
      <c r="D27" s="120">
        <f>ROUNDDOWN(1071*D26,)</f>
        <v>0</v>
      </c>
      <c r="E27" s="120">
        <f>ROUNDDOWN(1071*E26,)</f>
        <v>0</v>
      </c>
      <c r="F27" s="120">
        <f>ROUNDDOWN(1071*F26,)</f>
        <v>0</v>
      </c>
      <c r="G27" s="120"/>
      <c r="H27" s="120">
        <f>ROUNDDOWN(1071*H26,)</f>
        <v>0</v>
      </c>
      <c r="I27" s="120">
        <f>ROUNDDOWN(1071*I26,)</f>
        <v>0</v>
      </c>
      <c r="J27" s="120">
        <f>ROUNDDOWN(1071*J26,)</f>
        <v>0</v>
      </c>
      <c r="K27" s="256"/>
      <c r="L27" s="259"/>
    </row>
    <row r="28" spans="2:12" ht="20.25" hidden="1" customHeight="1">
      <c r="B28" s="260"/>
      <c r="C28" s="122"/>
      <c r="D28" s="123"/>
      <c r="E28" s="123"/>
      <c r="F28" s="123"/>
      <c r="G28" s="123"/>
      <c r="H28" s="123"/>
      <c r="I28" s="123"/>
      <c r="J28" s="123"/>
      <c r="K28" s="254">
        <f>SUM(C30:J30)</f>
        <v>0</v>
      </c>
      <c r="L28" s="257"/>
    </row>
    <row r="29" spans="2:12" ht="20.25" hidden="1" customHeight="1">
      <c r="B29" s="261"/>
      <c r="C29" s="124"/>
      <c r="D29" s="125"/>
      <c r="E29" s="125"/>
      <c r="F29" s="125"/>
      <c r="G29" s="125"/>
      <c r="H29" s="125"/>
      <c r="I29" s="125"/>
      <c r="J29" s="125"/>
      <c r="K29" s="255"/>
      <c r="L29" s="258"/>
    </row>
    <row r="30" spans="2:12" ht="20.25" hidden="1" customHeight="1">
      <c r="B30" s="262"/>
      <c r="C30" s="119">
        <f>ROUNDDOWN(1071*C29,)</f>
        <v>0</v>
      </c>
      <c r="D30" s="120">
        <f>ROUNDDOWN(1071*D29,)</f>
        <v>0</v>
      </c>
      <c r="E30" s="120">
        <f>ROUNDDOWN(1071*E29,)</f>
        <v>0</v>
      </c>
      <c r="F30" s="120">
        <f>ROUNDDOWN(1071*F29,)</f>
        <v>0</v>
      </c>
      <c r="G30" s="120"/>
      <c r="H30" s="120">
        <f>ROUNDDOWN(1071*H29,)</f>
        <v>0</v>
      </c>
      <c r="I30" s="120">
        <f>ROUNDDOWN(1071*I29,)</f>
        <v>0</v>
      </c>
      <c r="J30" s="120">
        <f>ROUNDDOWN(1071*J29,)</f>
        <v>0</v>
      </c>
      <c r="K30" s="256"/>
      <c r="L30" s="259"/>
    </row>
    <row r="31" spans="2:12" ht="30" customHeight="1">
      <c r="B31" s="126" t="s">
        <v>128</v>
      </c>
      <c r="C31" s="136">
        <f>SUM(C9:C15)</f>
        <v>1500</v>
      </c>
      <c r="D31" s="136">
        <f t="shared" ref="D31:I31" si="1">SUM(D9:D15)</f>
        <v>1500</v>
      </c>
      <c r="E31" s="127">
        <f t="shared" si="1"/>
        <v>0</v>
      </c>
      <c r="F31" s="127">
        <f t="shared" si="1"/>
        <v>0</v>
      </c>
      <c r="G31" s="127">
        <f t="shared" si="1"/>
        <v>0</v>
      </c>
      <c r="H31" s="127">
        <f t="shared" si="1"/>
        <v>0</v>
      </c>
      <c r="I31" s="127">
        <f t="shared" si="1"/>
        <v>0</v>
      </c>
      <c r="J31" s="127">
        <f>SUM(J9:J15)</f>
        <v>0</v>
      </c>
      <c r="K31" s="137">
        <f>SUM(K9:K30)</f>
        <v>3000</v>
      </c>
      <c r="L31" s="128"/>
    </row>
    <row r="32" spans="2:12">
      <c r="B32" s="129"/>
      <c r="C32" s="129"/>
      <c r="D32" s="129"/>
      <c r="E32" s="129"/>
      <c r="F32" s="129"/>
      <c r="G32" s="129"/>
      <c r="H32" s="129"/>
      <c r="I32" s="129"/>
      <c r="J32" s="129"/>
      <c r="K32" s="129"/>
    </row>
    <row r="35" spans="3:7">
      <c r="C35" s="263" t="s">
        <v>115</v>
      </c>
      <c r="D35" s="263"/>
      <c r="E35" s="130" t="s">
        <v>116</v>
      </c>
      <c r="F35" s="264" t="s">
        <v>65</v>
      </c>
      <c r="G35" s="265"/>
    </row>
    <row r="36" spans="3:7">
      <c r="C36" s="263" t="s">
        <v>118</v>
      </c>
      <c r="D36" s="263"/>
      <c r="E36" s="266">
        <f>COUNTIF(C6:J6,"活動推進費")</f>
        <v>0</v>
      </c>
      <c r="F36" s="268">
        <f>SUMIFS($C$31:$J$31,$C$6:$J$6,"活動推進費")</f>
        <v>0</v>
      </c>
      <c r="G36" s="268"/>
    </row>
    <row r="37" spans="3:7">
      <c r="C37" s="263"/>
      <c r="D37" s="263"/>
      <c r="E37" s="267"/>
      <c r="F37" s="268"/>
      <c r="G37" s="268"/>
    </row>
    <row r="38" spans="3:7">
      <c r="C38" s="263" t="s">
        <v>119</v>
      </c>
      <c r="D38" s="263"/>
      <c r="E38" s="266">
        <f>COUNTIF($C$6:$J$6,"里山林保全")</f>
        <v>0</v>
      </c>
      <c r="F38" s="268">
        <f>SUMIFS($C$31:$J$31,$C$6:$J$6,"里山林保全")</f>
        <v>0</v>
      </c>
      <c r="G38" s="268"/>
    </row>
    <row r="39" spans="3:7">
      <c r="C39" s="263"/>
      <c r="D39" s="263"/>
      <c r="E39" s="267"/>
      <c r="F39" s="268"/>
      <c r="G39" s="268"/>
    </row>
    <row r="40" spans="3:7">
      <c r="C40" s="263" t="s">
        <v>121</v>
      </c>
      <c r="D40" s="263"/>
      <c r="E40" s="269">
        <f>COUNTIF($C$6:$J$6,"侵入竹除去・　竹林整備")</f>
        <v>2</v>
      </c>
      <c r="F40" s="271">
        <f>SUMIFS($C$31:$J$31,$C$6:$J$6,"侵入竹除去・　竹林整備")</f>
        <v>3000</v>
      </c>
      <c r="G40" s="271"/>
    </row>
    <row r="41" spans="3:7">
      <c r="C41" s="263"/>
      <c r="D41" s="263"/>
      <c r="E41" s="270"/>
      <c r="F41" s="271"/>
      <c r="G41" s="271"/>
    </row>
    <row r="42" spans="3:7">
      <c r="C42" s="263" t="s">
        <v>123</v>
      </c>
      <c r="D42" s="263"/>
      <c r="E42" s="266">
        <f>COUNTIF($C$6:$J$6,"森林資源利用")</f>
        <v>0</v>
      </c>
      <c r="F42" s="268">
        <f>SUMIFS($C$31:$J$31,$C$6:$J$6,"森林資源利用")</f>
        <v>0</v>
      </c>
      <c r="G42" s="268"/>
    </row>
    <row r="43" spans="3:7">
      <c r="C43" s="263"/>
      <c r="D43" s="263"/>
      <c r="E43" s="267"/>
      <c r="F43" s="268"/>
      <c r="G43" s="268"/>
    </row>
    <row r="44" spans="3:7">
      <c r="C44" s="263" t="s">
        <v>124</v>
      </c>
      <c r="D44" s="263"/>
      <c r="E44" s="266">
        <f>COUNTIF($C$6:$J$6,"森林機能強化")</f>
        <v>0</v>
      </c>
      <c r="F44" s="268">
        <f>SUMIFS($C$31:$J$31,$C$6:$J$6,"森林機能強化")</f>
        <v>0</v>
      </c>
      <c r="G44" s="268"/>
    </row>
    <row r="45" spans="3:7">
      <c r="C45" s="263"/>
      <c r="D45" s="263"/>
      <c r="E45" s="267"/>
      <c r="F45" s="268"/>
      <c r="G45" s="268"/>
    </row>
    <row r="46" spans="3:7">
      <c r="C46" s="263" t="s">
        <v>142</v>
      </c>
      <c r="D46" s="263"/>
      <c r="E46" s="266">
        <f>COUNTIF($C$6:$J$6,"関係人口　　　創出・維持")</f>
        <v>0</v>
      </c>
      <c r="F46" s="268">
        <f>SUMIFS($C$31:$J$31,$C$6:$J$6,"関係人口　　　創出・維持")</f>
        <v>0</v>
      </c>
      <c r="G46" s="268"/>
    </row>
    <row r="47" spans="3:7">
      <c r="C47" s="263"/>
      <c r="D47" s="263"/>
      <c r="E47" s="267"/>
      <c r="F47" s="268"/>
      <c r="G47" s="268"/>
    </row>
  </sheetData>
  <mergeCells count="46">
    <mergeCell ref="C40:D41"/>
    <mergeCell ref="E40:E41"/>
    <mergeCell ref="F40:G41"/>
    <mergeCell ref="C46:D47"/>
    <mergeCell ref="E46:E47"/>
    <mergeCell ref="F46:G47"/>
    <mergeCell ref="C42:D43"/>
    <mergeCell ref="E42:E43"/>
    <mergeCell ref="F42:G43"/>
    <mergeCell ref="C44:D45"/>
    <mergeCell ref="E44:E45"/>
    <mergeCell ref="F44:G45"/>
    <mergeCell ref="C35:D35"/>
    <mergeCell ref="F35:G35"/>
    <mergeCell ref="C38:D39"/>
    <mergeCell ref="E38:E39"/>
    <mergeCell ref="F38:G39"/>
    <mergeCell ref="C36:D37"/>
    <mergeCell ref="E36:E37"/>
    <mergeCell ref="F36:G37"/>
    <mergeCell ref="B22:B24"/>
    <mergeCell ref="K22:K24"/>
    <mergeCell ref="B28:B30"/>
    <mergeCell ref="K28:K30"/>
    <mergeCell ref="L22:L24"/>
    <mergeCell ref="B25:B27"/>
    <mergeCell ref="K25:K27"/>
    <mergeCell ref="L25:L27"/>
    <mergeCell ref="L28:L30"/>
    <mergeCell ref="B16:B18"/>
    <mergeCell ref="K16:K18"/>
    <mergeCell ref="L16:L18"/>
    <mergeCell ref="B19:B21"/>
    <mergeCell ref="K19:K21"/>
    <mergeCell ref="L19:L21"/>
    <mergeCell ref="J1:L1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honeticPr fontId="11"/>
  <dataValidations count="2">
    <dataValidation type="list" showInputMessage="1" showErrorMessage="1" sqref="H6" xr:uid="{E07A7194-4259-4128-8F73-74EC83DB9425}">
      <formula1>"活動推進費,里山林保全,侵入竹除去・　竹林整備,森林資源利用,森林機能強化,関係人口創出・維持,　,"</formula1>
    </dataValidation>
    <dataValidation type="list" showInputMessage="1" showErrorMessage="1" sqref="I6:J6 C6:G6" xr:uid="{C33930C7-C42A-42AE-8F78-F3463FC0FB13}">
      <formula1>"活動推進費,里山林保全,侵入竹除去・　竹林整備,森林資源利用,森林機能強化,関係人口　　　創出・維持,　,"</formula1>
    </dataValidation>
  </dataValidations>
  <pageMargins left="0" right="0" top="0.35433070866141736" bottom="0.15748031496062992" header="0.31496062992125984" footer="0.31496062992125984"/>
  <pageSetup paperSize="9" scale="86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活動記録兼作業写真整理帳 </vt:lpstr>
      <vt:lpstr>別添_作業写真整理帳</vt:lpstr>
      <vt:lpstr>様式第17号_金銭出納簿</vt:lpstr>
      <vt:lpstr>領NO.〇</vt:lpstr>
      <vt:lpstr>人権費支給台帳</vt:lpstr>
      <vt:lpstr>借上げ費台帳</vt:lpstr>
      <vt:lpstr>'活動記録兼作業写真整理帳 '!Print_Area</vt:lpstr>
      <vt:lpstr>人権費支給台帳!Print_Area</vt:lpstr>
      <vt:lpstr>別添_作業写真整理帳!Print_Area</vt:lpstr>
      <vt:lpstr>様式第17号_金銭出納簿!Print_Area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梅田　厚</dc:creator>
  <cp:keywords/>
  <dc:description/>
  <cp:lastModifiedBy>shinrin075</cp:lastModifiedBy>
  <cp:revision/>
  <dcterms:created xsi:type="dcterms:W3CDTF">2015-06-05T18:19:34Z</dcterms:created>
  <dcterms:modified xsi:type="dcterms:W3CDTF">2023-07-04T05:29:06Z</dcterms:modified>
  <cp:category/>
  <cp:contentStatus/>
</cp:coreProperties>
</file>